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прил 6.1" sheetId="1" r:id="rId1"/>
    <sheet name="Лист2" sheetId="2" r:id="rId2"/>
    <sheet name="Лист3" sheetId="3" r:id="rId3"/>
  </sheets>
  <definedNames>
    <definedName name="_xlnm.Print_Area" localSheetId="0">'прил 6.1'!$A$1:$F$221</definedName>
  </definedNames>
  <calcPr fullCalcOnLoad="1" refMode="R1C1"/>
</workbook>
</file>

<file path=xl/sharedStrings.xml><?xml version="1.0" encoding="utf-8"?>
<sst xmlns="http://schemas.openxmlformats.org/spreadsheetml/2006/main" count="554" uniqueCount="231">
  <si>
    <t>Обеспечение деятельности подведомственных учреждений</t>
  </si>
  <si>
    <t>Обеспечение деятельности подведомственных учреждений (ПРОЧИЕ)</t>
  </si>
  <si>
    <t>Социальная политика в Гатчинском муниципальном районе</t>
  </si>
  <si>
    <t>52.0.0000</t>
  </si>
  <si>
    <t>Социальная поддержка отдельных категорий граждан</t>
  </si>
  <si>
    <t>52.3.0000</t>
  </si>
  <si>
    <t>52.3.1528</t>
  </si>
  <si>
    <t>Развитие физической культуры и спорта в Гатчинском муниципальном районе</t>
  </si>
  <si>
    <t>53.0.0000</t>
  </si>
  <si>
    <t>Развитие физической культуры и массового спорта в Гатчинском муниципальном районе</t>
  </si>
  <si>
    <t>53.9.0000</t>
  </si>
  <si>
    <t>53.9.1290</t>
  </si>
  <si>
    <t>Развитие культуры в Гатчинском муниципальном районе</t>
  </si>
  <si>
    <t>54.0.0000</t>
  </si>
  <si>
    <t>54.1.0000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</si>
  <si>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</si>
  <si>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</si>
  <si>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</si>
  <si>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</si>
  <si>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Обеспечение качественным жильем граждан на территории Гатчинского муниципального района</t>
  </si>
  <si>
    <t>55.0.0000</t>
  </si>
  <si>
    <t>Обеспечение жильем и поддержка граждан, нуждающихся в улучшении жилищных условий</t>
  </si>
  <si>
    <t>55.1.0000</t>
  </si>
  <si>
    <t>Обеспечение мероприятий по содержанию, текущему и капитальному ремонту многоквартирных домов</t>
  </si>
  <si>
    <t>55.2.0000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</si>
  <si>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</si>
  <si>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55.2.1519</t>
  </si>
  <si>
    <t>Мероприятия в области жилищного хозяйства</t>
  </si>
  <si>
    <t>55.2.1521</t>
  </si>
  <si>
    <t>Мероприятия в области коммунального хозяйства</t>
  </si>
  <si>
    <t>55.2.1522</t>
  </si>
  <si>
    <t>Развитие инженерной и социальной инфраструктуры в районах массовой жилой застройки</t>
  </si>
  <si>
    <t>55.4.0000</t>
  </si>
  <si>
    <t>Уличное освещение</t>
  </si>
  <si>
    <t>55.4.1538</t>
  </si>
  <si>
    <t>Озеленение</t>
  </si>
  <si>
    <t>55.4.1540</t>
  </si>
  <si>
    <t>Прочие мероприятия по благоустройству городских округов и поселений</t>
  </si>
  <si>
    <t>55.4.1542</t>
  </si>
  <si>
    <t>Развитие части территорий городского (сельского) поселения</t>
  </si>
  <si>
    <t>55.4.9558</t>
  </si>
  <si>
    <t>Безопасность Гатчинского муниципального района</t>
  </si>
  <si>
    <t>56.0.0000</t>
  </si>
  <si>
    <t>Обеспечение правопорядка и профилактика правонарушений</t>
  </si>
  <si>
    <t>56.1.0000</t>
  </si>
  <si>
    <t>Обеспечение безопасности дорожного движения  на территории МО городского (сельского) поселения</t>
  </si>
  <si>
    <t>56.1.9515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</si>
  <si>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</si>
  <si>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56.2.0000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</si>
  <si>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</si>
  <si>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</si>
  <si>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Социально-экономическое развитие Гатчинского муниципального района</t>
  </si>
  <si>
    <t>57.0.0000</t>
  </si>
  <si>
    <t>57.1.0000</t>
  </si>
  <si>
    <t>Мероприятия в области информационно-коммуникационных технологий и связи</t>
  </si>
  <si>
    <t>57.1.1515</t>
  </si>
  <si>
    <t>Стимулирование экономической активности Гатчинского муниципального района</t>
  </si>
  <si>
    <t>57.2.0000</t>
  </si>
  <si>
    <t>Реализация дополнительных мероприятий, направленных на снижение напряженности на рынке труда</t>
  </si>
  <si>
    <t>57.2.1533</t>
  </si>
  <si>
    <t>Развитие и поддержка предпринимательства в Гатчинском муниципальном районе</t>
  </si>
  <si>
    <t>57.2.9504</t>
  </si>
  <si>
    <t>Развитие автомобильных дорог Гатчинского муниципального района</t>
  </si>
  <si>
    <t>57.3.0000</t>
  </si>
  <si>
    <t>Строительство, реконструкция, ремонт, содержание автомобильных дорог, дорожных сооружений местного значения</t>
  </si>
  <si>
    <t>57.3.9559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</si>
  <si>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</si>
  <si>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58.0.0000</t>
  </si>
  <si>
    <t>Энергосбережение и повышение энергетической эффективности на территории Гатчинского муниципального района</t>
  </si>
  <si>
    <t>58.1.0000</t>
  </si>
  <si>
    <t>Энергоснабжение и повышение энергетической эффективности  на территории муниципальных образований</t>
  </si>
  <si>
    <t>58.1.9540</t>
  </si>
  <si>
    <t>Обеспечение устойчивого функционирования коммунальной и инженерной инфраструктуры</t>
  </si>
  <si>
    <t>58.4.0000</t>
  </si>
  <si>
    <t>58.4.1290</t>
  </si>
  <si>
    <t>Устойчивое общественное развитие в Гатчинском муниципальном районе</t>
  </si>
  <si>
    <t>59.0.0000</t>
  </si>
  <si>
    <t>Молодежь Гатчинского муниципального района</t>
  </si>
  <si>
    <t>59.2.0000</t>
  </si>
  <si>
    <t>Организация временных оплачиваемых рабочих мест для несовершеннолетних граждан в возрасте на территории городского (сельского) поселения</t>
  </si>
  <si>
    <t>59.2.9524</t>
  </si>
  <si>
    <t>Обеспечение деятельности органов управления</t>
  </si>
  <si>
    <t>61.0.0000</t>
  </si>
  <si>
    <t>Расходы на выплаты муниципальным служащим органов местного самоуправления</t>
  </si>
  <si>
    <t>61.7.0000</t>
  </si>
  <si>
    <t>Муниципальные служащие органов местного самоуправления (ФОТ)</t>
  </si>
  <si>
    <t>61.7.1102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</si>
  <si>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</si>
  <si>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</si>
  <si>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</si>
  <si>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61.7.7134</t>
  </si>
  <si>
    <t>Содержание органов местного самоуправления</t>
  </si>
  <si>
    <t>61.8.0000</t>
  </si>
  <si>
    <t>Содержание органов местного самоуправления,  том числе оплата труда немуниципальных служащих</t>
  </si>
  <si>
    <t>61.8.1103</t>
  </si>
  <si>
    <t>Депутаты представительного органа муниципального образования</t>
  </si>
  <si>
    <t>61.8.1105</t>
  </si>
  <si>
    <t>Прочие расходы</t>
  </si>
  <si>
    <t>62.0.0000</t>
  </si>
  <si>
    <t>Прочие непрограммные расходы</t>
  </si>
  <si>
    <t>62.9.0000</t>
  </si>
  <si>
    <t>Передача полномочий по казначейскому исполнению бюджетов поселений</t>
  </si>
  <si>
    <t>62.9.1302</t>
  </si>
  <si>
    <t>Передача полномочий по некоторым жилищным вопросам</t>
  </si>
  <si>
    <t>62.9.1303</t>
  </si>
  <si>
    <t>Передача полномочий по регулированию тарифов на товары и услуги организаций коммунального комплекса</t>
  </si>
  <si>
    <t>62.9.1304</t>
  </si>
  <si>
    <t>Передача полномочий по некоторым вопросам в области землеустройства и архитектуры</t>
  </si>
  <si>
    <t>62.9.1305</t>
  </si>
  <si>
    <t>Передача полномочий по осуществлению финансового контроля бюджетов поселений</t>
  </si>
  <si>
    <t>62.9.1306</t>
  </si>
  <si>
    <t>Передача полномочий по организации централизованных коммунальных услуг</t>
  </si>
  <si>
    <t>62.9.1307</t>
  </si>
  <si>
    <t>Резервные фонды местных администраций</t>
  </si>
  <si>
    <t>62.9.1502</t>
  </si>
  <si>
    <t>Оценка недвижимости, признание прав и регулирование отношений по государственной и муниципальной собственности</t>
  </si>
  <si>
    <t>62.9.1503</t>
  </si>
  <si>
    <t>Проведение мероприятий, осуществляемых органами местного самоуправления</t>
  </si>
  <si>
    <t>62.9.1505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</si>
  <si>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</si>
  <si>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62.9.1506</t>
  </si>
  <si>
    <t>Диспансеризация муниципальных и немуниципальных служащих</t>
  </si>
  <si>
    <t>62.9.1507</t>
  </si>
  <si>
    <t>Мероприятия в области строительства, архитектуры и градостроительства</t>
  </si>
  <si>
    <t>62.9.1517</t>
  </si>
  <si>
    <t>Организация и содержание мест захоронения</t>
  </si>
  <si>
    <t>62.9.1541</t>
  </si>
  <si>
    <t>Проведение выборов в представительные органы муниципального образования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</si>
  <si>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</si>
  <si>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</si>
  <si>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</si>
  <si>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Развитие муниципальной службы в Гатчинском муниципальном районе</t>
  </si>
  <si>
    <t>62.9.9548</t>
  </si>
  <si>
    <t>Вид расхода</t>
  </si>
  <si>
    <t>Раздел, подраздел</t>
  </si>
  <si>
    <t>Бюджет на 2014 год, тыс.руб.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</si>
  <si>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Дружногорского городского поселения на 2014 год </t>
  </si>
  <si>
    <t>Наименование</t>
  </si>
  <si>
    <t>Непрограммная часть</t>
  </si>
  <si>
    <t>Целевая статья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</si>
  <si>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</si>
  <si>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</si>
  <si>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1001</t>
  </si>
  <si>
    <t>Прочая закупка товаров, работ и услуг для обеспечения государственных (муниципальных) нужд</t>
  </si>
  <si>
    <t>244</t>
  </si>
  <si>
    <t>Фонд оплаты труда казенных учреждений и взносы по обязательному социальному страхованию</t>
  </si>
  <si>
    <t>852</t>
  </si>
  <si>
    <t>Физическая культура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</si>
  <si>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</si>
  <si>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</si>
  <si>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Уплата прочих налогов, сборов и иных платежей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</si>
  <si>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</si>
  <si>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</si>
  <si>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</si>
  <si>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</si>
  <si>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0104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</si>
  <si>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</si>
  <si>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</si>
  <si>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</si>
  <si>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</si>
  <si>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Иные выплаты персоналу  государственных (муниципальных) органов, за исключением фонда оплаты труда</t>
  </si>
  <si>
    <t>Иные межбюджетные трансферты</t>
  </si>
  <si>
    <t>0107</t>
  </si>
  <si>
    <t>Проведение выборов и референдумов</t>
  </si>
  <si>
    <t>0111</t>
  </si>
  <si>
    <t>Резервные средства</t>
  </si>
  <si>
    <t>0113</t>
  </si>
  <si>
    <t>Другие общегосударственные вопросы</t>
  </si>
  <si>
    <t>Премии и гранты</t>
  </si>
  <si>
    <t>0203</t>
  </si>
  <si>
    <t>Мобилизационная и вневойсковая подготовка</t>
  </si>
  <si>
    <t>Обеспечение пожарной безопасности</t>
  </si>
  <si>
    <t>0310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</si>
  <si>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</si>
  <si>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</si>
  <si>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расходы</t>
  </si>
  <si>
    <t>0401</t>
  </si>
  <si>
    <t>Дорожное хозяйство (дорожные фонды)</t>
  </si>
  <si>
    <t>0409</t>
  </si>
  <si>
    <t>0410</t>
  </si>
  <si>
    <t>Связь и информатика</t>
  </si>
  <si>
    <t>Другие вопросы в области национальной экономики</t>
  </si>
  <si>
    <t>0412</t>
  </si>
  <si>
    <t>0501</t>
  </si>
  <si>
    <t>Жилищное 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</si>
  <si>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</si>
  <si>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</si>
  <si>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</si>
  <si>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Благоустройство</t>
  </si>
  <si>
    <t>0503</t>
  </si>
  <si>
    <t>Молодежная политика и оздоровление детей</t>
  </si>
  <si>
    <t>0707</t>
  </si>
  <si>
    <t>0801</t>
  </si>
  <si>
    <t>Культура</t>
  </si>
  <si>
    <t>112</t>
  </si>
  <si>
    <t>111</t>
  </si>
  <si>
    <t>1101</t>
  </si>
  <si>
    <t>Другие вопросы в области ЖКХ</t>
  </si>
  <si>
    <t>0505</t>
  </si>
  <si>
    <t>Итого</t>
  </si>
  <si>
    <t>0100</t>
  </si>
  <si>
    <t>0200</t>
  </si>
  <si>
    <t>0300</t>
  </si>
  <si>
    <t>0400</t>
  </si>
  <si>
    <t>0500</t>
  </si>
  <si>
    <t>0700</t>
  </si>
  <si>
    <t>0800</t>
  </si>
  <si>
    <t>1100</t>
  </si>
  <si>
    <t>к решению Совета  Депутатов</t>
  </si>
  <si>
    <t>Дружногорского городского поселения</t>
  </si>
  <si>
    <t>Приложение № 6.1</t>
  </si>
  <si>
    <t>321</t>
  </si>
  <si>
    <t>Бюджетные инвестиции в объекты капитального строительства собственности муниципальных образований</t>
  </si>
  <si>
    <t>55.4.7088</t>
  </si>
  <si>
    <t>62.9.7202</t>
  </si>
  <si>
    <t>Поддержка муниципальных образований по развитию общественной инфраструктуры муниципального значения</t>
  </si>
  <si>
    <t>62.9.1301</t>
  </si>
  <si>
    <t>Передача полномочий по муниципальному жилищному контролю</t>
  </si>
  <si>
    <t>Реализация проектов местных инициатив граждан</t>
  </si>
  <si>
    <t>57.3.7014</t>
  </si>
  <si>
    <t>55.1.1508</t>
  </si>
  <si>
    <t>55.1.7080</t>
  </si>
  <si>
    <t>54.1.7036</t>
  </si>
  <si>
    <t>Капитальный ремонт и ремонт автомобильных дорог общего пользования местного значения</t>
  </si>
  <si>
    <t>Оказание поддержки гражданам, пострадавшим в результате пожара муниципального жилого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</si>
  <si>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</si>
  <si>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выплат стимулирующего характера работникам муниципальных учреждений культуры Ленинградской области</t>
  </si>
  <si>
    <t>55.2.1640</t>
  </si>
  <si>
    <t>Перечисление ежемесячных взносов в фонд капитального ремонта общего имущества в многоквартирном доие на счет регионального оператора</t>
  </si>
  <si>
    <t>Закупка товаров, работ услуг в целях капитального ремонта государственного(муниципального) имущества</t>
  </si>
  <si>
    <t>№ 38  от 17 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</si>
</sst>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indexed="22"/>
      <name val="Arial Cyr"/>
      <family val="0"/>
    </font>
    <font>
      <sz val="10"/>
      <color indexed="22"/>
      <name val="Times New Roman"/>
      <family val="1"/>
    </font>
    <font>
      <b/>
      <sz val="10"/>
      <color indexed="2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view="pageBreakPreview" zoomScaleSheetLayoutView="100" workbookViewId="0" topLeftCell="A205">
      <selection activeCell="F182" sqref="F182"/>
    </sheetView>
  </sheetViews>
  <sheetFormatPr defaultColWidth="9.00390625" defaultRowHeight="12.75"/>
  <cols>
    <col min="1" max="1" width="1.875" style="0" customWidth="1"/>
    <col min="2" max="2" width="61.875" style="49" customWidth="1"/>
    <col min="3" max="3" width="11.875" style="13" customWidth="1"/>
    <col min="4" max="4" width="7.125" style="8" customWidth="1"/>
    <col min="5" max="5" width="7.00390625" style="23" customWidth="1"/>
    <col min="6" max="6" width="12.25390625" style="27" customWidth="1"/>
    <col min="7" max="13" width="9.125" style="54" customWidth="1"/>
  </cols>
  <sheetData>
    <row r="1" spans="3:6" ht="12.75">
      <c r="C1" s="63" t="s">
        <v>210</v>
      </c>
      <c r="D1" s="63"/>
      <c r="E1" s="64"/>
      <c r="F1" s="64"/>
    </row>
    <row r="2" spans="3:6" ht="12.75">
      <c r="C2" s="63" t="s">
        <v>208</v>
      </c>
      <c r="D2" s="64"/>
      <c r="E2" s="64"/>
      <c r="F2" s="64"/>
    </row>
    <row r="3" spans="3:6" ht="12.75">
      <c r="C3" s="63" t="s">
        <v>209</v>
      </c>
      <c r="D3" s="63"/>
      <c r="E3" s="64"/>
      <c r="F3" s="64"/>
    </row>
    <row r="4" spans="3:6" ht="12.75">
      <c r="C4" s="63" t="s">
        <v>230</v>
      </c>
      <c r="D4" s="63"/>
      <c r="E4" s="64"/>
      <c r="F4" s="64"/>
    </row>
    <row r="5" spans="1:10" ht="73.5" customHeight="1">
      <c r="A5" s="60" t="s">
        <v>136</v>
      </c>
      <c r="B5" s="60"/>
      <c r="C5" s="60"/>
      <c r="D5" s="60"/>
      <c r="E5" s="60"/>
      <c r="F5" s="61"/>
      <c r="J5" s="55"/>
    </row>
    <row r="6" spans="2:6" ht="12.75" customHeight="1">
      <c r="B6" s="58" t="s">
        <v>137</v>
      </c>
      <c r="C6" s="59" t="s">
        <v>139</v>
      </c>
      <c r="D6" s="59" t="s">
        <v>133</v>
      </c>
      <c r="E6" s="62" t="s">
        <v>134</v>
      </c>
      <c r="F6" s="59" t="s">
        <v>135</v>
      </c>
    </row>
    <row r="7" spans="2:6" ht="12.75">
      <c r="B7" s="58"/>
      <c r="C7" s="59"/>
      <c r="D7" s="59"/>
      <c r="E7" s="62"/>
      <c r="F7" s="59"/>
    </row>
    <row r="8" spans="2:6" ht="12.75">
      <c r="B8" s="15" t="s">
        <v>138</v>
      </c>
      <c r="C8" s="14"/>
      <c r="D8" s="14"/>
      <c r="E8" s="24"/>
      <c r="F8" s="28"/>
    </row>
    <row r="9" spans="2:6" ht="31.5">
      <c r="B9" s="50" t="s">
        <v>2</v>
      </c>
      <c r="C9" s="7" t="s">
        <v>3</v>
      </c>
      <c r="D9" s="14"/>
      <c r="E9" s="24"/>
      <c r="F9" s="28">
        <f>F10</f>
        <v>553</v>
      </c>
    </row>
    <row r="10" spans="2:6" ht="12.75">
      <c r="B10" s="3" t="s">
        <v>4</v>
      </c>
      <c r="C10" s="7" t="s">
        <v>5</v>
      </c>
      <c r="D10" s="21"/>
      <c r="E10" s="25"/>
      <c r="F10" s="28">
        <f>F11</f>
        <v>553</v>
      </c>
    </row>
    <row r="11" spans="2:6" ht="25.5">
      <c r="B11" s="16" t="s">
        <v>140</v>
      </c>
      <c r="C11" s="19" t="s">
        <v>6</v>
      </c>
      <c r="D11" s="17"/>
      <c r="E11" s="17"/>
      <c r="F11" s="28">
        <f>F12</f>
        <v>553</v>
      </c>
    </row>
    <row r="12" spans="2:6" ht="25.5">
      <c r="B12" s="18" t="s">
        <v>159</v>
      </c>
      <c r="C12" s="19" t="s">
        <v>6</v>
      </c>
      <c r="D12" s="20" t="s">
        <v>211</v>
      </c>
      <c r="E12" s="20"/>
      <c r="F12" s="28">
        <f>F13</f>
        <v>553</v>
      </c>
    </row>
    <row r="13" spans="2:6" ht="12.75">
      <c r="B13" s="18" t="s">
        <v>141</v>
      </c>
      <c r="C13" s="19" t="s">
        <v>6</v>
      </c>
      <c r="D13" s="20" t="s">
        <v>211</v>
      </c>
      <c r="E13" s="20" t="s">
        <v>142</v>
      </c>
      <c r="F13" s="28">
        <v>553</v>
      </c>
    </row>
    <row r="14" spans="2:6" ht="25.5">
      <c r="B14" s="3" t="s">
        <v>7</v>
      </c>
      <c r="C14" s="9" t="s">
        <v>8</v>
      </c>
      <c r="D14" s="21"/>
      <c r="E14" s="25"/>
      <c r="F14" s="31">
        <f>F15</f>
        <v>3567.6000000000004</v>
      </c>
    </row>
    <row r="15" spans="2:6" ht="25.5">
      <c r="B15" s="3" t="s">
        <v>9</v>
      </c>
      <c r="C15" s="9" t="s">
        <v>10</v>
      </c>
      <c r="D15" s="22"/>
      <c r="E15" s="26"/>
      <c r="F15" s="31">
        <f>F16</f>
        <v>3567.6000000000004</v>
      </c>
    </row>
    <row r="16" spans="2:6" ht="12.75">
      <c r="B16" s="3" t="s">
        <v>1</v>
      </c>
      <c r="C16" s="9" t="s">
        <v>11</v>
      </c>
      <c r="D16" s="22"/>
      <c r="E16" s="26"/>
      <c r="F16" s="29">
        <f>F17+F19+F21+F23+F25</f>
        <v>3567.6000000000004</v>
      </c>
    </row>
    <row r="17" spans="2:6" ht="25.5">
      <c r="B17" s="18" t="s">
        <v>145</v>
      </c>
      <c r="C17" s="1" t="s">
        <v>11</v>
      </c>
      <c r="D17" s="21">
        <v>111</v>
      </c>
      <c r="E17" s="25"/>
      <c r="F17" s="39">
        <f>F18</f>
        <v>2715</v>
      </c>
    </row>
    <row r="18" spans="2:6" ht="12.75">
      <c r="B18" s="6" t="s">
        <v>147</v>
      </c>
      <c r="C18" s="1" t="s">
        <v>11</v>
      </c>
      <c r="D18" s="21">
        <v>111</v>
      </c>
      <c r="E18" s="25" t="s">
        <v>196</v>
      </c>
      <c r="F18" s="39">
        <v>2715</v>
      </c>
    </row>
    <row r="19" spans="2:6" ht="25.5">
      <c r="B19" s="6" t="s">
        <v>148</v>
      </c>
      <c r="C19" s="1" t="s">
        <v>11</v>
      </c>
      <c r="D19" s="21">
        <v>112</v>
      </c>
      <c r="E19" s="25"/>
      <c r="F19" s="39">
        <f>F20</f>
        <v>0</v>
      </c>
    </row>
    <row r="20" spans="2:6" ht="12.75">
      <c r="B20" s="6" t="s">
        <v>147</v>
      </c>
      <c r="C20" s="1" t="s">
        <v>11</v>
      </c>
      <c r="D20" s="21">
        <v>112</v>
      </c>
      <c r="E20" s="25" t="s">
        <v>196</v>
      </c>
      <c r="F20" s="39">
        <v>0</v>
      </c>
    </row>
    <row r="21" spans="2:6" ht="38.25">
      <c r="B21" s="6" t="s">
        <v>149</v>
      </c>
      <c r="C21" s="1" t="s">
        <v>11</v>
      </c>
      <c r="D21" s="21">
        <v>113</v>
      </c>
      <c r="E21" s="25"/>
      <c r="F21" s="39">
        <f>F22</f>
        <v>215</v>
      </c>
    </row>
    <row r="22" spans="2:6" ht="12.75">
      <c r="B22" s="6" t="s">
        <v>147</v>
      </c>
      <c r="C22" s="1" t="s">
        <v>11</v>
      </c>
      <c r="D22" s="21">
        <v>113</v>
      </c>
      <c r="E22" s="25" t="s">
        <v>196</v>
      </c>
      <c r="F22" s="39">
        <v>215</v>
      </c>
    </row>
    <row r="23" spans="2:6" ht="25.5">
      <c r="B23" s="18" t="s">
        <v>143</v>
      </c>
      <c r="C23" s="1" t="s">
        <v>11</v>
      </c>
      <c r="D23" s="20" t="s">
        <v>144</v>
      </c>
      <c r="E23" s="25"/>
      <c r="F23" s="30">
        <f>F24</f>
        <v>635.3</v>
      </c>
    </row>
    <row r="24" spans="2:6" ht="12.75">
      <c r="B24" s="6" t="s">
        <v>147</v>
      </c>
      <c r="C24" s="1" t="s">
        <v>11</v>
      </c>
      <c r="D24" s="20" t="s">
        <v>144</v>
      </c>
      <c r="E24" s="25" t="s">
        <v>196</v>
      </c>
      <c r="F24" s="30">
        <v>635.3</v>
      </c>
    </row>
    <row r="25" spans="2:6" ht="12.75">
      <c r="B25" s="6" t="s">
        <v>150</v>
      </c>
      <c r="C25" s="1" t="s">
        <v>11</v>
      </c>
      <c r="D25" s="20" t="s">
        <v>146</v>
      </c>
      <c r="E25" s="25"/>
      <c r="F25" s="30">
        <f>F26</f>
        <v>2.3</v>
      </c>
    </row>
    <row r="26" spans="2:6" ht="12.75">
      <c r="B26" s="6" t="s">
        <v>147</v>
      </c>
      <c r="C26" s="1" t="s">
        <v>11</v>
      </c>
      <c r="D26" s="20" t="s">
        <v>146</v>
      </c>
      <c r="E26" s="25" t="s">
        <v>196</v>
      </c>
      <c r="F26" s="30">
        <v>2.3</v>
      </c>
    </row>
    <row r="27" spans="2:13" s="10" customFormat="1" ht="18" customHeight="1">
      <c r="B27" s="3" t="s">
        <v>12</v>
      </c>
      <c r="C27" s="7" t="s">
        <v>13</v>
      </c>
      <c r="D27" s="17"/>
      <c r="E27" s="17"/>
      <c r="F27" s="31">
        <f>F28</f>
        <v>8642.497000000001</v>
      </c>
      <c r="G27" s="56"/>
      <c r="H27" s="56"/>
      <c r="I27" s="56"/>
      <c r="J27" s="56"/>
      <c r="K27" s="56"/>
      <c r="L27" s="56"/>
      <c r="M27" s="56"/>
    </row>
    <row r="28" spans="2:6" ht="12.75">
      <c r="B28" s="4" t="s">
        <v>0</v>
      </c>
      <c r="C28" s="2" t="s">
        <v>14</v>
      </c>
      <c r="D28" s="20"/>
      <c r="E28" s="20"/>
      <c r="F28" s="28">
        <f>F29+F38+F45</f>
        <v>8642.497000000001</v>
      </c>
    </row>
    <row r="29" spans="2:6" ht="12.75">
      <c r="B29" s="4" t="s">
        <v>15</v>
      </c>
      <c r="C29" s="2" t="s">
        <v>16</v>
      </c>
      <c r="D29" s="20"/>
      <c r="E29" s="20"/>
      <c r="F29" s="28">
        <f>F30+F32+F34+F36</f>
        <v>5553.7970000000005</v>
      </c>
    </row>
    <row r="30" spans="2:6" ht="25.5">
      <c r="B30" s="18" t="s">
        <v>145</v>
      </c>
      <c r="C30" s="2"/>
      <c r="D30" s="20" t="s">
        <v>195</v>
      </c>
      <c r="E30" s="20"/>
      <c r="F30" s="28">
        <f>F31</f>
        <v>3057.897</v>
      </c>
    </row>
    <row r="31" spans="2:6" ht="12.75">
      <c r="B31" s="6" t="s">
        <v>193</v>
      </c>
      <c r="C31" s="2" t="s">
        <v>16</v>
      </c>
      <c r="D31" s="20" t="s">
        <v>195</v>
      </c>
      <c r="E31" s="20" t="s">
        <v>192</v>
      </c>
      <c r="F31" s="28">
        <v>3057.897</v>
      </c>
    </row>
    <row r="32" spans="2:6" ht="25.5">
      <c r="B32" s="6" t="s">
        <v>148</v>
      </c>
      <c r="C32" s="2" t="s">
        <v>16</v>
      </c>
      <c r="D32" s="20" t="s">
        <v>194</v>
      </c>
      <c r="E32" s="20"/>
      <c r="F32" s="28">
        <f>F33</f>
        <v>9</v>
      </c>
    </row>
    <row r="33" spans="2:6" ht="12.75">
      <c r="B33" s="6" t="s">
        <v>193</v>
      </c>
      <c r="C33" s="2" t="s">
        <v>16</v>
      </c>
      <c r="D33" s="20" t="s">
        <v>194</v>
      </c>
      <c r="E33" s="20" t="s">
        <v>192</v>
      </c>
      <c r="F33" s="28">
        <v>9</v>
      </c>
    </row>
    <row r="34" spans="2:6" ht="25.5">
      <c r="B34" s="18" t="s">
        <v>143</v>
      </c>
      <c r="C34" s="2" t="s">
        <v>16</v>
      </c>
      <c r="D34" s="20" t="s">
        <v>144</v>
      </c>
      <c r="E34" s="20"/>
      <c r="F34" s="28">
        <f>F35</f>
        <v>2474.9</v>
      </c>
    </row>
    <row r="35" spans="2:6" ht="12.75">
      <c r="B35" s="6" t="s">
        <v>193</v>
      </c>
      <c r="C35" s="2" t="s">
        <v>16</v>
      </c>
      <c r="D35" s="20" t="s">
        <v>144</v>
      </c>
      <c r="E35" s="20" t="s">
        <v>192</v>
      </c>
      <c r="F35" s="28">
        <v>2474.9</v>
      </c>
    </row>
    <row r="36" spans="2:6" ht="12.75">
      <c r="B36" s="6" t="s">
        <v>150</v>
      </c>
      <c r="C36" s="2"/>
      <c r="D36" s="20" t="s">
        <v>146</v>
      </c>
      <c r="E36" s="20"/>
      <c r="F36" s="28">
        <f>F37</f>
        <v>12</v>
      </c>
    </row>
    <row r="37" spans="2:6" ht="12.75">
      <c r="B37" s="6" t="s">
        <v>193</v>
      </c>
      <c r="C37" s="2" t="s">
        <v>16</v>
      </c>
      <c r="D37" s="20" t="s">
        <v>146</v>
      </c>
      <c r="E37" s="20" t="s">
        <v>192</v>
      </c>
      <c r="F37" s="28">
        <v>12</v>
      </c>
    </row>
    <row r="38" spans="2:6" ht="18.75" customHeight="1">
      <c r="B38" s="4" t="s">
        <v>17</v>
      </c>
      <c r="C38" s="2" t="s">
        <v>18</v>
      </c>
      <c r="D38" s="20"/>
      <c r="E38" s="20"/>
      <c r="F38" s="28">
        <f>F39+F41+F43</f>
        <v>2253.3</v>
      </c>
    </row>
    <row r="39" spans="2:6" ht="25.5" customHeight="1">
      <c r="B39" s="18" t="s">
        <v>145</v>
      </c>
      <c r="C39" s="2" t="s">
        <v>18</v>
      </c>
      <c r="D39" s="20" t="s">
        <v>195</v>
      </c>
      <c r="E39" s="20"/>
      <c r="F39" s="28">
        <f>F40</f>
        <v>1450.1</v>
      </c>
    </row>
    <row r="40" spans="2:6" ht="18.75" customHeight="1">
      <c r="B40" s="6" t="s">
        <v>193</v>
      </c>
      <c r="C40" s="2" t="s">
        <v>18</v>
      </c>
      <c r="D40" s="20" t="s">
        <v>195</v>
      </c>
      <c r="E40" s="20" t="s">
        <v>192</v>
      </c>
      <c r="F40" s="28">
        <v>1450.1</v>
      </c>
    </row>
    <row r="41" spans="2:6" ht="30.75" customHeight="1">
      <c r="B41" s="6" t="s">
        <v>148</v>
      </c>
      <c r="C41" s="2" t="s">
        <v>18</v>
      </c>
      <c r="D41" s="20" t="s">
        <v>194</v>
      </c>
      <c r="E41" s="20"/>
      <c r="F41" s="28">
        <f>F42</f>
        <v>5</v>
      </c>
    </row>
    <row r="42" spans="2:6" ht="13.5" customHeight="1">
      <c r="B42" s="6" t="s">
        <v>193</v>
      </c>
      <c r="C42" s="2" t="s">
        <v>18</v>
      </c>
      <c r="D42" s="20" t="s">
        <v>194</v>
      </c>
      <c r="E42" s="20" t="s">
        <v>192</v>
      </c>
      <c r="F42" s="28">
        <v>5</v>
      </c>
    </row>
    <row r="43" spans="2:6" ht="25.5">
      <c r="B43" s="18" t="s">
        <v>143</v>
      </c>
      <c r="C43" s="2" t="s">
        <v>18</v>
      </c>
      <c r="D43" s="20" t="s">
        <v>144</v>
      </c>
      <c r="E43" s="20"/>
      <c r="F43" s="28">
        <f>F44</f>
        <v>798.2</v>
      </c>
    </row>
    <row r="44" spans="2:6" ht="12.75">
      <c r="B44" s="6" t="s">
        <v>193</v>
      </c>
      <c r="C44" s="2" t="s">
        <v>18</v>
      </c>
      <c r="D44" s="20" t="s">
        <v>144</v>
      </c>
      <c r="E44" s="20" t="s">
        <v>192</v>
      </c>
      <c r="F44" s="28">
        <v>798.2</v>
      </c>
    </row>
    <row r="45" spans="2:6" ht="26.25" customHeight="1">
      <c r="B45" s="6" t="s">
        <v>226</v>
      </c>
      <c r="C45" s="2" t="s">
        <v>222</v>
      </c>
      <c r="D45" s="20"/>
      <c r="E45" s="20"/>
      <c r="F45" s="28">
        <f>F46</f>
        <v>835.4</v>
      </c>
    </row>
    <row r="46" spans="2:6" ht="25.5">
      <c r="B46" s="18" t="s">
        <v>145</v>
      </c>
      <c r="C46" s="2" t="s">
        <v>222</v>
      </c>
      <c r="D46" s="20" t="s">
        <v>195</v>
      </c>
      <c r="E46" s="20"/>
      <c r="F46" s="28">
        <f>F47</f>
        <v>835.4</v>
      </c>
    </row>
    <row r="47" spans="2:6" ht="12.75">
      <c r="B47" s="6" t="s">
        <v>193</v>
      </c>
      <c r="C47" s="2" t="s">
        <v>222</v>
      </c>
      <c r="D47" s="20" t="s">
        <v>195</v>
      </c>
      <c r="E47" s="20" t="s">
        <v>192</v>
      </c>
      <c r="F47" s="28">
        <v>835.4</v>
      </c>
    </row>
    <row r="48" spans="2:6" ht="25.5">
      <c r="B48" s="3" t="s">
        <v>19</v>
      </c>
      <c r="C48" s="7" t="s">
        <v>20</v>
      </c>
      <c r="D48" s="21"/>
      <c r="E48" s="25"/>
      <c r="F48" s="31">
        <f>F49+F56+F68</f>
        <v>8602.159</v>
      </c>
    </row>
    <row r="49" spans="2:6" ht="25.5">
      <c r="B49" s="3" t="s">
        <v>21</v>
      </c>
      <c r="C49" s="7" t="s">
        <v>22</v>
      </c>
      <c r="D49" s="21"/>
      <c r="E49" s="25"/>
      <c r="F49" s="31">
        <f>F50+F55</f>
        <v>3618.955</v>
      </c>
    </row>
    <row r="50" spans="2:6" ht="21.75">
      <c r="B50" s="51" t="s">
        <v>212</v>
      </c>
      <c r="C50" s="7" t="s">
        <v>220</v>
      </c>
      <c r="D50" s="21"/>
      <c r="E50" s="25"/>
      <c r="F50" s="31">
        <f>F51</f>
        <v>181</v>
      </c>
    </row>
    <row r="51" spans="2:6" ht="25.5">
      <c r="B51" s="18" t="s">
        <v>225</v>
      </c>
      <c r="C51" s="2" t="s">
        <v>220</v>
      </c>
      <c r="D51" s="21">
        <v>412</v>
      </c>
      <c r="E51" s="25"/>
      <c r="F51" s="36">
        <f>F52</f>
        <v>181</v>
      </c>
    </row>
    <row r="52" spans="2:6" ht="12.75">
      <c r="B52" s="6" t="s">
        <v>184</v>
      </c>
      <c r="C52" s="2" t="s">
        <v>220</v>
      </c>
      <c r="D52" s="21">
        <v>412</v>
      </c>
      <c r="E52" s="25" t="s">
        <v>183</v>
      </c>
      <c r="F52" s="36">
        <v>181</v>
      </c>
    </row>
    <row r="53" spans="2:6" ht="21.75">
      <c r="B53" s="51" t="s">
        <v>224</v>
      </c>
      <c r="C53" s="7" t="s">
        <v>221</v>
      </c>
      <c r="D53" s="22"/>
      <c r="E53" s="26"/>
      <c r="F53" s="31">
        <f>F54</f>
        <v>3437.955</v>
      </c>
    </row>
    <row r="54" spans="2:6" ht="25.5">
      <c r="B54" s="18" t="s">
        <v>225</v>
      </c>
      <c r="C54" s="2" t="s">
        <v>221</v>
      </c>
      <c r="D54" s="21">
        <v>412</v>
      </c>
      <c r="E54" s="25"/>
      <c r="F54" s="36">
        <f>F55</f>
        <v>3437.955</v>
      </c>
    </row>
    <row r="55" spans="2:6" ht="12.75">
      <c r="B55" s="6" t="s">
        <v>184</v>
      </c>
      <c r="C55" s="2" t="s">
        <v>221</v>
      </c>
      <c r="D55" s="21">
        <v>412</v>
      </c>
      <c r="E55" s="25" t="s">
        <v>183</v>
      </c>
      <c r="F55" s="31">
        <v>3437.955</v>
      </c>
    </row>
    <row r="56" spans="2:6" ht="25.5">
      <c r="B56" s="3" t="s">
        <v>23</v>
      </c>
      <c r="C56" s="7" t="s">
        <v>24</v>
      </c>
      <c r="D56" s="21"/>
      <c r="E56" s="25"/>
      <c r="F56" s="31">
        <f>F57+F60+F63+F66</f>
        <v>2176.804</v>
      </c>
    </row>
    <row r="57" spans="2:6" ht="38.25">
      <c r="B57" s="3" t="s">
        <v>25</v>
      </c>
      <c r="C57" s="7" t="s">
        <v>26</v>
      </c>
      <c r="D57" s="22"/>
      <c r="E57" s="26"/>
      <c r="F57" s="31">
        <f>F58</f>
        <v>57.5</v>
      </c>
    </row>
    <row r="58" spans="2:6" ht="25.5">
      <c r="B58" s="18" t="s">
        <v>185</v>
      </c>
      <c r="C58" s="2" t="s">
        <v>26</v>
      </c>
      <c r="D58" s="21">
        <v>810</v>
      </c>
      <c r="E58" s="25"/>
      <c r="F58" s="28">
        <f>F59</f>
        <v>57.5</v>
      </c>
    </row>
    <row r="59" spans="2:6" ht="12.75">
      <c r="B59" s="6" t="s">
        <v>184</v>
      </c>
      <c r="C59" s="2" t="s">
        <v>26</v>
      </c>
      <c r="D59" s="21">
        <v>810</v>
      </c>
      <c r="E59" s="25" t="s">
        <v>183</v>
      </c>
      <c r="F59" s="28">
        <v>57.5</v>
      </c>
    </row>
    <row r="60" spans="2:13" s="10" customFormat="1" ht="12.75">
      <c r="B60" s="3" t="s">
        <v>27</v>
      </c>
      <c r="C60" s="7" t="s">
        <v>28</v>
      </c>
      <c r="D60" s="22"/>
      <c r="E60" s="26"/>
      <c r="F60" s="31">
        <f>F61</f>
        <v>418.804</v>
      </c>
      <c r="G60" s="56"/>
      <c r="H60" s="56"/>
      <c r="I60" s="56"/>
      <c r="J60" s="56"/>
      <c r="K60" s="56"/>
      <c r="L60" s="56"/>
      <c r="M60" s="56"/>
    </row>
    <row r="61" spans="2:6" ht="25.5">
      <c r="B61" s="18" t="s">
        <v>143</v>
      </c>
      <c r="C61" s="2" t="s">
        <v>28</v>
      </c>
      <c r="D61" s="21">
        <v>244</v>
      </c>
      <c r="E61" s="25"/>
      <c r="F61" s="28">
        <f>F62</f>
        <v>418.804</v>
      </c>
    </row>
    <row r="62" spans="2:6" ht="12.75">
      <c r="B62" s="6" t="s">
        <v>184</v>
      </c>
      <c r="C62" s="2" t="s">
        <v>28</v>
      </c>
      <c r="D62" s="21">
        <v>244</v>
      </c>
      <c r="E62" s="25" t="s">
        <v>183</v>
      </c>
      <c r="F62" s="28">
        <v>418.804</v>
      </c>
    </row>
    <row r="63" spans="2:13" s="10" customFormat="1" ht="12.75">
      <c r="B63" s="3" t="s">
        <v>29</v>
      </c>
      <c r="C63" s="7" t="s">
        <v>30</v>
      </c>
      <c r="D63" s="22"/>
      <c r="E63" s="26"/>
      <c r="F63" s="31">
        <f>F64</f>
        <v>1019.5</v>
      </c>
      <c r="G63" s="56"/>
      <c r="H63" s="56"/>
      <c r="I63" s="56"/>
      <c r="J63" s="56"/>
      <c r="K63" s="56"/>
      <c r="L63" s="56"/>
      <c r="M63" s="56"/>
    </row>
    <row r="64" spans="2:6" ht="25.5">
      <c r="B64" s="18" t="s">
        <v>143</v>
      </c>
      <c r="C64" s="2" t="s">
        <v>30</v>
      </c>
      <c r="D64" s="21">
        <v>244</v>
      </c>
      <c r="E64" s="25"/>
      <c r="F64" s="28">
        <f>F65</f>
        <v>1019.5</v>
      </c>
    </row>
    <row r="65" spans="2:6" ht="12.75">
      <c r="B65" s="6" t="s">
        <v>187</v>
      </c>
      <c r="C65" s="2" t="s">
        <v>30</v>
      </c>
      <c r="D65" s="21">
        <v>244</v>
      </c>
      <c r="E65" s="25" t="s">
        <v>186</v>
      </c>
      <c r="F65" s="28">
        <v>1019.5</v>
      </c>
    </row>
    <row r="66" spans="2:6" ht="38.25">
      <c r="B66" s="53" t="s">
        <v>228</v>
      </c>
      <c r="C66" s="7" t="s">
        <v>227</v>
      </c>
      <c r="D66" s="22"/>
      <c r="E66" s="26"/>
      <c r="F66" s="31">
        <f>F67</f>
        <v>681</v>
      </c>
    </row>
    <row r="67" spans="2:6" ht="25.5">
      <c r="B67" s="18" t="s">
        <v>229</v>
      </c>
      <c r="C67" s="2" t="s">
        <v>227</v>
      </c>
      <c r="D67" s="21">
        <v>243</v>
      </c>
      <c r="E67" s="25" t="s">
        <v>183</v>
      </c>
      <c r="F67" s="28">
        <v>681</v>
      </c>
    </row>
    <row r="68" spans="2:6" ht="25.5">
      <c r="B68" s="3" t="s">
        <v>31</v>
      </c>
      <c r="C68" s="7" t="s">
        <v>32</v>
      </c>
      <c r="D68" s="21"/>
      <c r="E68" s="25"/>
      <c r="F68" s="31">
        <f>F69+F72+F75+F80+F83</f>
        <v>2806.4</v>
      </c>
    </row>
    <row r="69" spans="2:13" s="10" customFormat="1" ht="12.75">
      <c r="B69" s="3" t="s">
        <v>33</v>
      </c>
      <c r="C69" s="7" t="s">
        <v>34</v>
      </c>
      <c r="D69" s="22"/>
      <c r="E69" s="26"/>
      <c r="F69" s="31">
        <f>F70</f>
        <v>1750</v>
      </c>
      <c r="G69" s="56"/>
      <c r="H69" s="56"/>
      <c r="I69" s="56"/>
      <c r="J69" s="56"/>
      <c r="K69" s="56"/>
      <c r="L69" s="56"/>
      <c r="M69" s="56"/>
    </row>
    <row r="70" spans="2:6" ht="25.5">
      <c r="B70" s="18" t="s">
        <v>143</v>
      </c>
      <c r="C70" s="2" t="s">
        <v>34</v>
      </c>
      <c r="D70" s="21">
        <v>244</v>
      </c>
      <c r="E70" s="25"/>
      <c r="F70" s="28">
        <f>F71</f>
        <v>1750</v>
      </c>
    </row>
    <row r="71" spans="2:6" ht="12.75">
      <c r="B71" s="6" t="s">
        <v>188</v>
      </c>
      <c r="C71" s="2" t="s">
        <v>34</v>
      </c>
      <c r="D71" s="21">
        <v>244</v>
      </c>
      <c r="E71" s="25" t="s">
        <v>189</v>
      </c>
      <c r="F71" s="28">
        <v>1750</v>
      </c>
    </row>
    <row r="72" spans="2:13" s="10" customFormat="1" ht="12.75">
      <c r="B72" s="3" t="s">
        <v>35</v>
      </c>
      <c r="C72" s="7" t="s">
        <v>36</v>
      </c>
      <c r="D72" s="22"/>
      <c r="E72" s="26"/>
      <c r="F72" s="31">
        <f>F73</f>
        <v>19.5</v>
      </c>
      <c r="G72" s="56"/>
      <c r="H72" s="56"/>
      <c r="I72" s="56"/>
      <c r="J72" s="56"/>
      <c r="K72" s="56"/>
      <c r="L72" s="56"/>
      <c r="M72" s="56"/>
    </row>
    <row r="73" spans="2:6" ht="25.5">
      <c r="B73" s="18" t="s">
        <v>143</v>
      </c>
      <c r="C73" s="2" t="s">
        <v>36</v>
      </c>
      <c r="D73" s="21">
        <v>244</v>
      </c>
      <c r="E73" s="25"/>
      <c r="F73" s="28">
        <f>F74</f>
        <v>19.5</v>
      </c>
    </row>
    <row r="74" spans="2:6" ht="12.75">
      <c r="B74" s="6" t="s">
        <v>188</v>
      </c>
      <c r="C74" s="2" t="s">
        <v>36</v>
      </c>
      <c r="D74" s="21">
        <v>244</v>
      </c>
      <c r="E74" s="25" t="s">
        <v>189</v>
      </c>
      <c r="F74" s="28">
        <v>19.5</v>
      </c>
    </row>
    <row r="75" spans="2:13" s="10" customFormat="1" ht="12.75">
      <c r="B75" s="3" t="s">
        <v>37</v>
      </c>
      <c r="C75" s="7" t="s">
        <v>38</v>
      </c>
      <c r="D75" s="22"/>
      <c r="E75" s="26"/>
      <c r="F75" s="31">
        <f>F76+F78</f>
        <v>630.02</v>
      </c>
      <c r="G75" s="56"/>
      <c r="H75" s="56"/>
      <c r="I75" s="56"/>
      <c r="J75" s="56"/>
      <c r="K75" s="56"/>
      <c r="L75" s="56"/>
      <c r="M75" s="56"/>
    </row>
    <row r="76" spans="2:6" ht="38.25">
      <c r="B76" s="32" t="s">
        <v>152</v>
      </c>
      <c r="C76" s="2" t="s">
        <v>38</v>
      </c>
      <c r="D76" s="21">
        <v>123</v>
      </c>
      <c r="E76" s="25"/>
      <c r="F76" s="28">
        <f>F77</f>
        <v>179.3</v>
      </c>
    </row>
    <row r="77" spans="2:6" ht="12.75">
      <c r="B77" s="6" t="s">
        <v>188</v>
      </c>
      <c r="C77" s="2" t="s">
        <v>38</v>
      </c>
      <c r="D77" s="21">
        <v>123</v>
      </c>
      <c r="E77" s="25" t="s">
        <v>189</v>
      </c>
      <c r="F77" s="28">
        <v>179.3</v>
      </c>
    </row>
    <row r="78" spans="2:6" ht="25.5">
      <c r="B78" s="18" t="s">
        <v>143</v>
      </c>
      <c r="C78" s="2" t="s">
        <v>38</v>
      </c>
      <c r="D78" s="21">
        <v>244</v>
      </c>
      <c r="E78" s="25"/>
      <c r="F78" s="28">
        <f>F79</f>
        <v>450.72</v>
      </c>
    </row>
    <row r="79" spans="2:6" ht="12.75">
      <c r="B79" s="6" t="s">
        <v>188</v>
      </c>
      <c r="C79" s="2" t="s">
        <v>38</v>
      </c>
      <c r="D79" s="21">
        <v>244</v>
      </c>
      <c r="E79" s="25" t="s">
        <v>189</v>
      </c>
      <c r="F79" s="28">
        <v>450.72</v>
      </c>
    </row>
    <row r="80" spans="2:13" s="10" customFormat="1" ht="12.75">
      <c r="B80" s="3" t="s">
        <v>39</v>
      </c>
      <c r="C80" s="7" t="s">
        <v>40</v>
      </c>
      <c r="D80" s="22"/>
      <c r="E80" s="26"/>
      <c r="F80" s="31">
        <f>F81</f>
        <v>140</v>
      </c>
      <c r="G80" s="56"/>
      <c r="H80" s="56"/>
      <c r="I80" s="56"/>
      <c r="J80" s="56"/>
      <c r="K80" s="56"/>
      <c r="L80" s="56"/>
      <c r="M80" s="56"/>
    </row>
    <row r="81" spans="2:6" ht="25.5">
      <c r="B81" s="18" t="s">
        <v>143</v>
      </c>
      <c r="C81" s="2" t="s">
        <v>40</v>
      </c>
      <c r="D81" s="21">
        <v>244</v>
      </c>
      <c r="E81" s="25"/>
      <c r="F81" s="28">
        <f>F82</f>
        <v>140</v>
      </c>
    </row>
    <row r="82" spans="2:6" ht="12.75">
      <c r="B82" s="6" t="s">
        <v>188</v>
      </c>
      <c r="C82" s="2" t="s">
        <v>40</v>
      </c>
      <c r="D82" s="21">
        <v>244</v>
      </c>
      <c r="E82" s="25" t="s">
        <v>189</v>
      </c>
      <c r="F82" s="28">
        <v>140</v>
      </c>
    </row>
    <row r="83" spans="2:13" s="10" customFormat="1" ht="12.75">
      <c r="B83" s="5" t="s">
        <v>218</v>
      </c>
      <c r="C83" s="7" t="s">
        <v>213</v>
      </c>
      <c r="D83" s="22"/>
      <c r="E83" s="26"/>
      <c r="F83" s="31">
        <f>F84</f>
        <v>266.88</v>
      </c>
      <c r="G83" s="56"/>
      <c r="H83" s="56"/>
      <c r="I83" s="56"/>
      <c r="J83" s="56"/>
      <c r="K83" s="56"/>
      <c r="L83" s="56"/>
      <c r="M83" s="56"/>
    </row>
    <row r="84" spans="2:6" ht="25.5">
      <c r="B84" s="18" t="s">
        <v>143</v>
      </c>
      <c r="C84" s="2" t="s">
        <v>213</v>
      </c>
      <c r="D84" s="21">
        <v>244</v>
      </c>
      <c r="E84" s="25"/>
      <c r="F84" s="28">
        <f>F85</f>
        <v>266.88</v>
      </c>
    </row>
    <row r="85" spans="2:6" ht="12.75">
      <c r="B85" s="6" t="s">
        <v>188</v>
      </c>
      <c r="C85" s="2" t="s">
        <v>213</v>
      </c>
      <c r="D85" s="21">
        <v>244</v>
      </c>
      <c r="E85" s="25" t="s">
        <v>189</v>
      </c>
      <c r="F85" s="28">
        <v>266.88</v>
      </c>
    </row>
    <row r="86" spans="2:6" ht="12.75">
      <c r="B86" s="3" t="s">
        <v>41</v>
      </c>
      <c r="C86" s="7" t="s">
        <v>42</v>
      </c>
      <c r="D86" s="21"/>
      <c r="E86" s="25"/>
      <c r="F86" s="31">
        <f>F87+F91</f>
        <v>610.2</v>
      </c>
    </row>
    <row r="87" spans="2:6" ht="12.75">
      <c r="B87" s="3" t="s">
        <v>43</v>
      </c>
      <c r="C87" s="7" t="s">
        <v>44</v>
      </c>
      <c r="D87" s="21"/>
      <c r="E87" s="25"/>
      <c r="F87" s="31">
        <f>F88</f>
        <v>60.2</v>
      </c>
    </row>
    <row r="88" spans="2:6" ht="25.5">
      <c r="B88" s="4" t="s">
        <v>45</v>
      </c>
      <c r="C88" s="7" t="s">
        <v>46</v>
      </c>
      <c r="D88" s="21"/>
      <c r="E88" s="25"/>
      <c r="F88" s="31">
        <f>F89</f>
        <v>60.2</v>
      </c>
    </row>
    <row r="89" spans="2:6" ht="25.5">
      <c r="B89" s="18" t="s">
        <v>143</v>
      </c>
      <c r="C89" s="2" t="s">
        <v>46</v>
      </c>
      <c r="D89" s="21">
        <v>244</v>
      </c>
      <c r="E89" s="25"/>
      <c r="F89" s="28">
        <f>F90</f>
        <v>60.2</v>
      </c>
    </row>
    <row r="90" spans="2:6" ht="12.75">
      <c r="B90" s="6" t="s">
        <v>188</v>
      </c>
      <c r="C90" s="2" t="s">
        <v>46</v>
      </c>
      <c r="D90" s="21">
        <v>244</v>
      </c>
      <c r="E90" s="25" t="s">
        <v>189</v>
      </c>
      <c r="F90" s="28">
        <v>60.2</v>
      </c>
    </row>
    <row r="91" spans="2:6" ht="51">
      <c r="B91" s="3" t="s">
        <v>47</v>
      </c>
      <c r="C91" s="7" t="s">
        <v>48</v>
      </c>
      <c r="D91" s="21"/>
      <c r="E91" s="25"/>
      <c r="F91" s="31">
        <f>F92</f>
        <v>550</v>
      </c>
    </row>
    <row r="92" spans="2:13" s="10" customFormat="1" ht="38.25">
      <c r="B92" s="3" t="s">
        <v>49</v>
      </c>
      <c r="C92" s="7" t="s">
        <v>50</v>
      </c>
      <c r="D92" s="22"/>
      <c r="E92" s="26"/>
      <c r="F92" s="31">
        <f>F93+F95</f>
        <v>550</v>
      </c>
      <c r="G92" s="56"/>
      <c r="H92" s="56"/>
      <c r="I92" s="56"/>
      <c r="J92" s="56"/>
      <c r="K92" s="56"/>
      <c r="L92" s="56"/>
      <c r="M92" s="56"/>
    </row>
    <row r="93" spans="2:6" ht="25.5">
      <c r="B93" s="18" t="s">
        <v>143</v>
      </c>
      <c r="C93" s="2" t="s">
        <v>50</v>
      </c>
      <c r="D93" s="21">
        <v>244</v>
      </c>
      <c r="E93" s="25"/>
      <c r="F93" s="28">
        <f>F94</f>
        <v>350</v>
      </c>
    </row>
    <row r="94" spans="2:6" ht="25.5">
      <c r="B94" s="6" t="s">
        <v>174</v>
      </c>
      <c r="C94" s="2" t="s">
        <v>50</v>
      </c>
      <c r="D94" s="21">
        <v>244</v>
      </c>
      <c r="E94" s="25" t="s">
        <v>173</v>
      </c>
      <c r="F94" s="28">
        <v>350</v>
      </c>
    </row>
    <row r="95" spans="2:6" ht="25.5">
      <c r="B95" s="18" t="s">
        <v>143</v>
      </c>
      <c r="C95" s="2" t="s">
        <v>50</v>
      </c>
      <c r="D95" s="21">
        <v>244</v>
      </c>
      <c r="E95" s="25"/>
      <c r="F95" s="28">
        <f>F96</f>
        <v>200</v>
      </c>
    </row>
    <row r="96" spans="2:6" ht="12.75">
      <c r="B96" s="4" t="s">
        <v>171</v>
      </c>
      <c r="C96" s="2" t="s">
        <v>50</v>
      </c>
      <c r="D96" s="21">
        <v>244</v>
      </c>
      <c r="E96" s="25" t="s">
        <v>172</v>
      </c>
      <c r="F96" s="28">
        <v>200</v>
      </c>
    </row>
    <row r="97" spans="2:6" ht="21" customHeight="1">
      <c r="B97" s="3" t="s">
        <v>51</v>
      </c>
      <c r="C97" s="7" t="s">
        <v>52</v>
      </c>
      <c r="D97" s="21"/>
      <c r="E97" s="25"/>
      <c r="F97" s="31">
        <f>F98+F102+F109</f>
        <v>2868.505</v>
      </c>
    </row>
    <row r="98" spans="2:6" ht="20.25" customHeight="1">
      <c r="B98" s="3" t="s">
        <v>51</v>
      </c>
      <c r="C98" s="7" t="s">
        <v>53</v>
      </c>
      <c r="D98" s="21"/>
      <c r="E98" s="25"/>
      <c r="F98" s="31">
        <f>F99</f>
        <v>400</v>
      </c>
    </row>
    <row r="99" spans="2:6" ht="25.5">
      <c r="B99" s="4" t="s">
        <v>54</v>
      </c>
      <c r="C99" s="2" t="s">
        <v>55</v>
      </c>
      <c r="D99" s="21"/>
      <c r="E99" s="25"/>
      <c r="F99" s="28">
        <f>F100</f>
        <v>400</v>
      </c>
    </row>
    <row r="100" spans="2:6" ht="25.5">
      <c r="B100" s="18" t="s">
        <v>143</v>
      </c>
      <c r="C100" s="2" t="s">
        <v>55</v>
      </c>
      <c r="D100" s="21">
        <v>244</v>
      </c>
      <c r="E100" s="25"/>
      <c r="F100" s="28">
        <f>F101</f>
        <v>400</v>
      </c>
    </row>
    <row r="101" spans="2:6" ht="12.75">
      <c r="B101" s="6" t="s">
        <v>180</v>
      </c>
      <c r="C101" s="2" t="s">
        <v>55</v>
      </c>
      <c r="D101" s="21">
        <v>244</v>
      </c>
      <c r="E101" s="25" t="s">
        <v>179</v>
      </c>
      <c r="F101" s="28">
        <v>400</v>
      </c>
    </row>
    <row r="102" spans="2:6" ht="25.5">
      <c r="B102" s="3" t="s">
        <v>56</v>
      </c>
      <c r="C102" s="9" t="s">
        <v>57</v>
      </c>
      <c r="D102" s="21"/>
      <c r="E102" s="25"/>
      <c r="F102" s="31">
        <f>F103+F106</f>
        <v>20</v>
      </c>
    </row>
    <row r="103" spans="2:6" ht="25.5">
      <c r="B103" s="4" t="s">
        <v>58</v>
      </c>
      <c r="C103" s="9" t="s">
        <v>59</v>
      </c>
      <c r="D103" s="21"/>
      <c r="E103" s="25"/>
      <c r="F103" s="31">
        <f>F104</f>
        <v>18</v>
      </c>
    </row>
    <row r="104" spans="2:6" ht="38.25">
      <c r="B104" s="32" t="s">
        <v>152</v>
      </c>
      <c r="C104" s="1" t="s">
        <v>59</v>
      </c>
      <c r="D104" s="21">
        <v>123</v>
      </c>
      <c r="E104" s="25"/>
      <c r="F104" s="28">
        <f>F105</f>
        <v>18</v>
      </c>
    </row>
    <row r="105" spans="2:6" ht="12.75">
      <c r="B105" s="37" t="s">
        <v>175</v>
      </c>
      <c r="C105" s="1" t="s">
        <v>59</v>
      </c>
      <c r="D105" s="21">
        <v>123</v>
      </c>
      <c r="E105" s="25" t="s">
        <v>176</v>
      </c>
      <c r="F105" s="28">
        <v>18</v>
      </c>
    </row>
    <row r="106" spans="2:6" ht="25.5">
      <c r="B106" s="4" t="s">
        <v>60</v>
      </c>
      <c r="C106" s="7" t="s">
        <v>61</v>
      </c>
      <c r="D106" s="21"/>
      <c r="E106" s="25"/>
      <c r="F106" s="31">
        <f>F107</f>
        <v>2</v>
      </c>
    </row>
    <row r="107" spans="2:6" ht="25.5">
      <c r="B107" s="18" t="s">
        <v>143</v>
      </c>
      <c r="C107" s="2" t="s">
        <v>61</v>
      </c>
      <c r="D107" s="21">
        <v>244</v>
      </c>
      <c r="E107" s="25"/>
      <c r="F107" s="28">
        <f>F108</f>
        <v>2</v>
      </c>
    </row>
    <row r="108" spans="2:6" ht="12.75">
      <c r="B108" s="38" t="s">
        <v>181</v>
      </c>
      <c r="C108" s="2" t="s">
        <v>61</v>
      </c>
      <c r="D108" s="21">
        <v>244</v>
      </c>
      <c r="E108" s="25" t="s">
        <v>182</v>
      </c>
      <c r="F108" s="28">
        <v>2</v>
      </c>
    </row>
    <row r="109" spans="2:6" ht="12.75">
      <c r="B109" s="3" t="s">
        <v>62</v>
      </c>
      <c r="C109" s="9" t="s">
        <v>63</v>
      </c>
      <c r="D109" s="21"/>
      <c r="E109" s="25"/>
      <c r="F109" s="31">
        <f>F113+F110</f>
        <v>2448.505</v>
      </c>
    </row>
    <row r="110" spans="2:6" ht="29.25" customHeight="1">
      <c r="B110" s="3" t="s">
        <v>223</v>
      </c>
      <c r="C110" s="7" t="s">
        <v>219</v>
      </c>
      <c r="D110" s="21"/>
      <c r="E110" s="25"/>
      <c r="F110" s="31">
        <f>F111</f>
        <v>1508.505</v>
      </c>
    </row>
    <row r="111" spans="2:6" ht="25.5">
      <c r="B111" s="18" t="s">
        <v>143</v>
      </c>
      <c r="C111" s="2" t="s">
        <v>219</v>
      </c>
      <c r="D111" s="21">
        <v>244</v>
      </c>
      <c r="E111" s="25"/>
      <c r="F111" s="36">
        <f>F112</f>
        <v>1508.505</v>
      </c>
    </row>
    <row r="112" spans="2:8" ht="12.75">
      <c r="B112" s="6" t="s">
        <v>177</v>
      </c>
      <c r="C112" s="2" t="s">
        <v>219</v>
      </c>
      <c r="D112" s="21">
        <v>244</v>
      </c>
      <c r="E112" s="25" t="s">
        <v>178</v>
      </c>
      <c r="F112" s="36">
        <v>1508.505</v>
      </c>
      <c r="H112" s="57"/>
    </row>
    <row r="113" spans="2:6" ht="25.5">
      <c r="B113" s="3" t="s">
        <v>64</v>
      </c>
      <c r="C113" s="7" t="s">
        <v>65</v>
      </c>
      <c r="D113" s="22"/>
      <c r="E113" s="26"/>
      <c r="F113" s="31">
        <f>F114</f>
        <v>940</v>
      </c>
    </row>
    <row r="114" spans="2:6" ht="25.5">
      <c r="B114" s="18" t="s">
        <v>143</v>
      </c>
      <c r="C114" s="2" t="s">
        <v>65</v>
      </c>
      <c r="D114" s="21">
        <v>244</v>
      </c>
      <c r="E114" s="25"/>
      <c r="F114" s="28">
        <f>F115</f>
        <v>940</v>
      </c>
    </row>
    <row r="115" spans="2:6" ht="12.75">
      <c r="B115" s="6" t="s">
        <v>177</v>
      </c>
      <c r="C115" s="2" t="s">
        <v>65</v>
      </c>
      <c r="D115" s="21">
        <v>244</v>
      </c>
      <c r="E115" s="25" t="s">
        <v>178</v>
      </c>
      <c r="F115" s="28">
        <v>940</v>
      </c>
    </row>
    <row r="116" spans="2:6" ht="25.5">
      <c r="B116" s="3" t="s">
        <v>66</v>
      </c>
      <c r="C116" s="7" t="s">
        <v>67</v>
      </c>
      <c r="D116" s="21"/>
      <c r="E116" s="25"/>
      <c r="F116" s="31">
        <f>F117+F121</f>
        <v>4313.4</v>
      </c>
    </row>
    <row r="117" spans="2:6" ht="25.5">
      <c r="B117" s="3" t="s">
        <v>68</v>
      </c>
      <c r="C117" s="7" t="s">
        <v>69</v>
      </c>
      <c r="D117" s="22"/>
      <c r="E117" s="26"/>
      <c r="F117" s="31">
        <f>F118</f>
        <v>170</v>
      </c>
    </row>
    <row r="118" spans="2:6" ht="25.5">
      <c r="B118" s="4" t="s">
        <v>70</v>
      </c>
      <c r="C118" s="7" t="s">
        <v>71</v>
      </c>
      <c r="D118" s="22"/>
      <c r="E118" s="26"/>
      <c r="F118" s="31">
        <f>F119</f>
        <v>170</v>
      </c>
    </row>
    <row r="119" spans="2:6" ht="25.5">
      <c r="B119" s="18" t="s">
        <v>143</v>
      </c>
      <c r="C119" s="2" t="s">
        <v>71</v>
      </c>
      <c r="D119" s="21">
        <v>244</v>
      </c>
      <c r="E119" s="25"/>
      <c r="F119" s="28">
        <f>F120</f>
        <v>170</v>
      </c>
    </row>
    <row r="120" spans="2:6" ht="12.75">
      <c r="B120" s="6" t="s">
        <v>188</v>
      </c>
      <c r="C120" s="2" t="s">
        <v>71</v>
      </c>
      <c r="D120" s="21">
        <v>244</v>
      </c>
      <c r="E120" s="25" t="s">
        <v>189</v>
      </c>
      <c r="F120" s="28">
        <v>170</v>
      </c>
    </row>
    <row r="121" spans="2:6" ht="25.5">
      <c r="B121" s="3" t="s">
        <v>72</v>
      </c>
      <c r="C121" s="9" t="s">
        <v>73</v>
      </c>
      <c r="D121" s="21"/>
      <c r="E121" s="25"/>
      <c r="F121" s="31">
        <f>F122</f>
        <v>4143.4</v>
      </c>
    </row>
    <row r="122" spans="2:6" ht="12.75">
      <c r="B122" s="4" t="s">
        <v>1</v>
      </c>
      <c r="C122" s="1" t="s">
        <v>74</v>
      </c>
      <c r="D122" s="21"/>
      <c r="E122" s="25"/>
      <c r="F122" s="28">
        <f>F123+F127+F129+F125</f>
        <v>4143.4</v>
      </c>
    </row>
    <row r="123" spans="2:6" ht="25.5">
      <c r="B123" s="18" t="s">
        <v>145</v>
      </c>
      <c r="C123" s="1" t="s">
        <v>74</v>
      </c>
      <c r="D123" s="21">
        <v>111</v>
      </c>
      <c r="E123" s="25"/>
      <c r="F123" s="28">
        <f>F124</f>
        <v>3462.5</v>
      </c>
    </row>
    <row r="124" spans="2:6" ht="12.75">
      <c r="B124" s="6" t="s">
        <v>197</v>
      </c>
      <c r="C124" s="1" t="s">
        <v>74</v>
      </c>
      <c r="D124" s="21">
        <v>111</v>
      </c>
      <c r="E124" s="25" t="s">
        <v>198</v>
      </c>
      <c r="F124" s="28">
        <v>3462.5</v>
      </c>
    </row>
    <row r="125" spans="2:6" ht="25.5">
      <c r="B125" s="6" t="s">
        <v>148</v>
      </c>
      <c r="C125" s="1" t="s">
        <v>74</v>
      </c>
      <c r="D125" s="21">
        <v>112</v>
      </c>
      <c r="E125" s="25"/>
      <c r="F125" s="28">
        <f>F126</f>
        <v>4.4</v>
      </c>
    </row>
    <row r="126" spans="2:6" ht="12.75">
      <c r="B126" s="6" t="s">
        <v>197</v>
      </c>
      <c r="C126" s="1" t="s">
        <v>74</v>
      </c>
      <c r="D126" s="21">
        <v>112</v>
      </c>
      <c r="E126" s="25" t="s">
        <v>198</v>
      </c>
      <c r="F126" s="28">
        <v>4.4</v>
      </c>
    </row>
    <row r="127" spans="2:6" ht="25.5">
      <c r="B127" s="18" t="s">
        <v>143</v>
      </c>
      <c r="C127" s="1" t="s">
        <v>74</v>
      </c>
      <c r="D127" s="21">
        <v>244</v>
      </c>
      <c r="E127" s="25"/>
      <c r="F127" s="28">
        <f>F128</f>
        <v>642.5</v>
      </c>
    </row>
    <row r="128" spans="2:6" ht="12.75">
      <c r="B128" s="6" t="s">
        <v>197</v>
      </c>
      <c r="C128" s="1" t="s">
        <v>74</v>
      </c>
      <c r="D128" s="21">
        <v>244</v>
      </c>
      <c r="E128" s="25" t="s">
        <v>198</v>
      </c>
      <c r="F128" s="28">
        <v>642.5</v>
      </c>
    </row>
    <row r="129" spans="2:6" ht="12.75">
      <c r="B129" s="6" t="s">
        <v>150</v>
      </c>
      <c r="C129" s="1" t="s">
        <v>74</v>
      </c>
      <c r="D129" s="21">
        <v>852</v>
      </c>
      <c r="E129" s="25"/>
      <c r="F129" s="28">
        <f>F130</f>
        <v>34</v>
      </c>
    </row>
    <row r="130" spans="2:6" ht="15.75" customHeight="1">
      <c r="B130" s="6" t="s">
        <v>197</v>
      </c>
      <c r="C130" s="1" t="s">
        <v>74</v>
      </c>
      <c r="D130" s="21">
        <v>852</v>
      </c>
      <c r="E130" s="25" t="s">
        <v>198</v>
      </c>
      <c r="F130" s="28">
        <v>34</v>
      </c>
    </row>
    <row r="131" spans="2:6" ht="18" customHeight="1">
      <c r="B131" s="3" t="s">
        <v>75</v>
      </c>
      <c r="C131" s="7" t="s">
        <v>76</v>
      </c>
      <c r="D131" s="21"/>
      <c r="E131" s="25"/>
      <c r="F131" s="31">
        <f>F132</f>
        <v>113.24</v>
      </c>
    </row>
    <row r="132" spans="2:6" ht="12.75">
      <c r="B132" s="5" t="s">
        <v>77</v>
      </c>
      <c r="C132" s="9" t="s">
        <v>78</v>
      </c>
      <c r="D132" s="21"/>
      <c r="E132" s="25"/>
      <c r="F132" s="31">
        <f>F133</f>
        <v>113.24</v>
      </c>
    </row>
    <row r="133" spans="2:6" ht="38.25">
      <c r="B133" s="4" t="s">
        <v>79</v>
      </c>
      <c r="C133" s="7" t="s">
        <v>80</v>
      </c>
      <c r="D133" s="21"/>
      <c r="E133" s="25"/>
      <c r="F133" s="31">
        <f>F134</f>
        <v>113.24</v>
      </c>
    </row>
    <row r="134" spans="2:6" ht="38.25">
      <c r="B134" s="32" t="s">
        <v>152</v>
      </c>
      <c r="C134" s="2" t="s">
        <v>80</v>
      </c>
      <c r="D134" s="21">
        <v>123</v>
      </c>
      <c r="E134" s="25"/>
      <c r="F134" s="28">
        <f>F135</f>
        <v>113.24</v>
      </c>
    </row>
    <row r="135" spans="2:6" ht="12.75">
      <c r="B135" s="6" t="s">
        <v>190</v>
      </c>
      <c r="C135" s="2" t="s">
        <v>80</v>
      </c>
      <c r="D135" s="21">
        <v>123</v>
      </c>
      <c r="E135" s="25" t="s">
        <v>191</v>
      </c>
      <c r="F135" s="28">
        <v>113.24</v>
      </c>
    </row>
    <row r="136" spans="2:6" ht="12.75">
      <c r="B136" s="3" t="s">
        <v>81</v>
      </c>
      <c r="C136" s="7" t="s">
        <v>82</v>
      </c>
      <c r="D136" s="21"/>
      <c r="E136" s="25"/>
      <c r="F136" s="31">
        <f>F137+F147</f>
        <v>8678.14</v>
      </c>
    </row>
    <row r="137" spans="2:6" ht="25.5">
      <c r="B137" s="3" t="s">
        <v>83</v>
      </c>
      <c r="C137" s="7" t="s">
        <v>84</v>
      </c>
      <c r="D137" s="21"/>
      <c r="E137" s="25"/>
      <c r="F137" s="31">
        <f>F138+F141+F144</f>
        <v>5910.08</v>
      </c>
    </row>
    <row r="138" spans="2:13" s="10" customFormat="1" ht="12.75">
      <c r="B138" s="3" t="s">
        <v>85</v>
      </c>
      <c r="C138" s="7" t="s">
        <v>86</v>
      </c>
      <c r="D138" s="22"/>
      <c r="E138" s="26"/>
      <c r="F138" s="31">
        <f>F139</f>
        <v>4617.7</v>
      </c>
      <c r="G138" s="56"/>
      <c r="H138" s="56"/>
      <c r="I138" s="56"/>
      <c r="J138" s="56"/>
      <c r="K138" s="56"/>
      <c r="L138" s="56"/>
      <c r="M138" s="56"/>
    </row>
    <row r="139" spans="2:6" ht="25.5">
      <c r="B139" s="18" t="s">
        <v>156</v>
      </c>
      <c r="C139" s="2" t="s">
        <v>86</v>
      </c>
      <c r="D139" s="21">
        <v>121</v>
      </c>
      <c r="E139" s="25"/>
      <c r="F139" s="28">
        <f>F140</f>
        <v>4617.7</v>
      </c>
    </row>
    <row r="140" spans="2:10" ht="38.25">
      <c r="B140" s="18" t="s">
        <v>157</v>
      </c>
      <c r="C140" s="2" t="s">
        <v>86</v>
      </c>
      <c r="D140" s="21">
        <v>121</v>
      </c>
      <c r="E140" s="25" t="s">
        <v>155</v>
      </c>
      <c r="F140" s="28">
        <v>4617.7</v>
      </c>
      <c r="H140" s="57"/>
      <c r="J140" s="57"/>
    </row>
    <row r="141" spans="2:13" s="10" customFormat="1" ht="25.5">
      <c r="B141" s="3" t="s">
        <v>87</v>
      </c>
      <c r="C141" s="7" t="s">
        <v>88</v>
      </c>
      <c r="D141" s="22"/>
      <c r="E141" s="26"/>
      <c r="F141" s="31">
        <f>F142</f>
        <v>780</v>
      </c>
      <c r="G141" s="56"/>
      <c r="H141" s="56"/>
      <c r="I141" s="56"/>
      <c r="J141" s="56"/>
      <c r="K141" s="56"/>
      <c r="L141" s="56"/>
      <c r="M141" s="56"/>
    </row>
    <row r="142" spans="2:6" ht="25.5">
      <c r="B142" s="18" t="s">
        <v>156</v>
      </c>
      <c r="C142" s="2" t="s">
        <v>88</v>
      </c>
      <c r="D142" s="21">
        <v>121</v>
      </c>
      <c r="E142" s="25"/>
      <c r="F142" s="28">
        <f>F143</f>
        <v>780</v>
      </c>
    </row>
    <row r="143" spans="2:6" ht="38.25">
      <c r="B143" s="18" t="s">
        <v>153</v>
      </c>
      <c r="C143" s="2" t="s">
        <v>88</v>
      </c>
      <c r="D143" s="21">
        <v>121</v>
      </c>
      <c r="E143" s="25" t="s">
        <v>155</v>
      </c>
      <c r="F143" s="28">
        <v>780</v>
      </c>
    </row>
    <row r="144" spans="2:13" s="10" customFormat="1" ht="25.5">
      <c r="B144" s="3" t="s">
        <v>89</v>
      </c>
      <c r="C144" s="9" t="s">
        <v>90</v>
      </c>
      <c r="D144" s="22"/>
      <c r="E144" s="26"/>
      <c r="F144" s="31">
        <f>F145</f>
        <v>512.38</v>
      </c>
      <c r="G144" s="56"/>
      <c r="H144" s="56"/>
      <c r="I144" s="56"/>
      <c r="J144" s="56"/>
      <c r="K144" s="56"/>
      <c r="L144" s="56"/>
      <c r="M144" s="56"/>
    </row>
    <row r="145" spans="2:6" ht="25.5">
      <c r="B145" s="18" t="s">
        <v>156</v>
      </c>
      <c r="C145" s="2" t="s">
        <v>90</v>
      </c>
      <c r="D145" s="21">
        <v>121</v>
      </c>
      <c r="E145" s="25"/>
      <c r="F145" s="28">
        <f>F146</f>
        <v>512.38</v>
      </c>
    </row>
    <row r="146" spans="2:6" ht="38.25">
      <c r="B146" s="18" t="s">
        <v>157</v>
      </c>
      <c r="C146" s="2" t="s">
        <v>90</v>
      </c>
      <c r="D146" s="21">
        <v>121</v>
      </c>
      <c r="E146" s="25" t="s">
        <v>155</v>
      </c>
      <c r="F146" s="28">
        <v>512.38</v>
      </c>
    </row>
    <row r="147" spans="2:6" ht="12.75">
      <c r="B147" s="3" t="s">
        <v>91</v>
      </c>
      <c r="C147" s="7" t="s">
        <v>92</v>
      </c>
      <c r="D147" s="21"/>
      <c r="E147" s="25"/>
      <c r="F147" s="31">
        <f>F148+F157</f>
        <v>2768.0600000000004</v>
      </c>
    </row>
    <row r="148" spans="2:13" s="10" customFormat="1" ht="25.5">
      <c r="B148" s="3" t="s">
        <v>93</v>
      </c>
      <c r="C148" s="7" t="s">
        <v>94</v>
      </c>
      <c r="D148" s="22"/>
      <c r="E148" s="26"/>
      <c r="F148" s="31">
        <f>F149+F151+F153+F155</f>
        <v>2365.8300000000004</v>
      </c>
      <c r="G148" s="56"/>
      <c r="H148" s="56"/>
      <c r="I148" s="56"/>
      <c r="J148" s="56"/>
      <c r="K148" s="56"/>
      <c r="L148" s="56"/>
      <c r="M148" s="56"/>
    </row>
    <row r="149" spans="1:13" s="12" customFormat="1" ht="25.5">
      <c r="A149" s="11"/>
      <c r="B149" s="18" t="s">
        <v>156</v>
      </c>
      <c r="C149" s="2" t="s">
        <v>94</v>
      </c>
      <c r="D149" s="33">
        <v>121</v>
      </c>
      <c r="E149" s="34"/>
      <c r="F149" s="35">
        <f>F150</f>
        <v>820</v>
      </c>
      <c r="G149" s="54"/>
      <c r="H149" s="54"/>
      <c r="I149" s="54"/>
      <c r="J149" s="54"/>
      <c r="K149" s="54"/>
      <c r="L149" s="54"/>
      <c r="M149" s="54"/>
    </row>
    <row r="150" spans="1:13" s="12" customFormat="1" ht="38.25">
      <c r="A150" s="11"/>
      <c r="B150" s="18" t="s">
        <v>157</v>
      </c>
      <c r="C150" s="2" t="s">
        <v>94</v>
      </c>
      <c r="D150" s="33">
        <v>121</v>
      </c>
      <c r="E150" s="34" t="s">
        <v>155</v>
      </c>
      <c r="F150" s="35">
        <v>820</v>
      </c>
      <c r="G150" s="54"/>
      <c r="H150" s="54"/>
      <c r="I150" s="54"/>
      <c r="J150" s="54"/>
      <c r="K150" s="54"/>
      <c r="L150" s="54"/>
      <c r="M150" s="54"/>
    </row>
    <row r="151" spans="1:13" s="12" customFormat="1" ht="25.5">
      <c r="A151" s="11"/>
      <c r="B151" s="4" t="s">
        <v>160</v>
      </c>
      <c r="C151" s="2" t="s">
        <v>94</v>
      </c>
      <c r="D151" s="33">
        <v>122</v>
      </c>
      <c r="E151" s="34"/>
      <c r="F151" s="35">
        <f>F152</f>
        <v>108.1</v>
      </c>
      <c r="G151" s="54"/>
      <c r="H151" s="54"/>
      <c r="I151" s="54"/>
      <c r="J151" s="54"/>
      <c r="K151" s="54"/>
      <c r="L151" s="54"/>
      <c r="M151" s="54"/>
    </row>
    <row r="152" spans="1:13" s="12" customFormat="1" ht="38.25">
      <c r="A152" s="11"/>
      <c r="B152" s="18" t="s">
        <v>157</v>
      </c>
      <c r="C152" s="2" t="s">
        <v>94</v>
      </c>
      <c r="D152" s="33">
        <v>122</v>
      </c>
      <c r="E152" s="34" t="s">
        <v>155</v>
      </c>
      <c r="F152" s="35">
        <v>108.1</v>
      </c>
      <c r="G152" s="54"/>
      <c r="H152" s="54"/>
      <c r="I152" s="54"/>
      <c r="J152" s="54"/>
      <c r="K152" s="54"/>
      <c r="L152" s="54"/>
      <c r="M152" s="54"/>
    </row>
    <row r="153" spans="1:13" s="12" customFormat="1" ht="25.5">
      <c r="A153" s="11"/>
      <c r="B153" s="18" t="s">
        <v>143</v>
      </c>
      <c r="C153" s="2" t="s">
        <v>94</v>
      </c>
      <c r="D153" s="33"/>
      <c r="E153" s="34"/>
      <c r="F153" s="35">
        <v>1417.43</v>
      </c>
      <c r="G153" s="54"/>
      <c r="H153" s="54"/>
      <c r="I153" s="54"/>
      <c r="J153" s="54"/>
      <c r="K153" s="54"/>
      <c r="L153" s="54"/>
      <c r="M153" s="54"/>
    </row>
    <row r="154" spans="1:13" s="12" customFormat="1" ht="38.25">
      <c r="A154" s="11"/>
      <c r="B154" s="18" t="s">
        <v>157</v>
      </c>
      <c r="C154" s="2" t="s">
        <v>94</v>
      </c>
      <c r="D154" s="33">
        <v>244</v>
      </c>
      <c r="E154" s="34" t="s">
        <v>155</v>
      </c>
      <c r="F154" s="35">
        <v>1414.43</v>
      </c>
      <c r="G154" s="54"/>
      <c r="H154" s="54"/>
      <c r="I154" s="54"/>
      <c r="J154" s="54"/>
      <c r="K154" s="54"/>
      <c r="L154" s="54"/>
      <c r="M154" s="54"/>
    </row>
    <row r="155" spans="2:13" s="12" customFormat="1" ht="12.75">
      <c r="B155" s="32" t="s">
        <v>158</v>
      </c>
      <c r="C155" s="2" t="s">
        <v>94</v>
      </c>
      <c r="D155" s="33">
        <v>852</v>
      </c>
      <c r="E155" s="34"/>
      <c r="F155" s="35">
        <f>F156</f>
        <v>20.3</v>
      </c>
      <c r="G155" s="54"/>
      <c r="H155" s="54"/>
      <c r="I155" s="54"/>
      <c r="J155" s="54"/>
      <c r="K155" s="54"/>
      <c r="L155" s="54"/>
      <c r="M155" s="54"/>
    </row>
    <row r="156" spans="2:13" s="12" customFormat="1" ht="38.25">
      <c r="B156" s="18" t="s">
        <v>157</v>
      </c>
      <c r="C156" s="2" t="s">
        <v>94</v>
      </c>
      <c r="D156" s="33">
        <v>852</v>
      </c>
      <c r="E156" s="34" t="s">
        <v>155</v>
      </c>
      <c r="F156" s="35">
        <v>20.3</v>
      </c>
      <c r="G156" s="54"/>
      <c r="H156" s="54"/>
      <c r="I156" s="54"/>
      <c r="J156" s="54"/>
      <c r="K156" s="54"/>
      <c r="L156" s="54"/>
      <c r="M156" s="54"/>
    </row>
    <row r="157" spans="2:6" ht="12.75">
      <c r="B157" s="4" t="s">
        <v>95</v>
      </c>
      <c r="C157" s="7" t="s">
        <v>96</v>
      </c>
      <c r="D157" s="21"/>
      <c r="E157" s="25"/>
      <c r="F157" s="31">
        <f>F158</f>
        <v>402.23</v>
      </c>
    </row>
    <row r="158" spans="2:6" ht="38.25">
      <c r="B158" s="32" t="s">
        <v>152</v>
      </c>
      <c r="C158" s="19" t="s">
        <v>96</v>
      </c>
      <c r="D158" s="20" t="s">
        <v>154</v>
      </c>
      <c r="E158" s="25"/>
      <c r="F158" s="28">
        <f>F159</f>
        <v>402.23</v>
      </c>
    </row>
    <row r="159" spans="2:6" ht="38.25">
      <c r="B159" s="32" t="s">
        <v>153</v>
      </c>
      <c r="C159" s="19" t="s">
        <v>96</v>
      </c>
      <c r="D159" s="20" t="s">
        <v>154</v>
      </c>
      <c r="E159" s="25" t="s">
        <v>151</v>
      </c>
      <c r="F159" s="28">
        <v>402.23</v>
      </c>
    </row>
    <row r="160" spans="2:6" ht="12.75">
      <c r="B160" s="3" t="s">
        <v>97</v>
      </c>
      <c r="C160" s="7" t="s">
        <v>98</v>
      </c>
      <c r="D160" s="21"/>
      <c r="E160" s="25"/>
      <c r="F160" s="31">
        <f>F161</f>
        <v>3237.9539999999997</v>
      </c>
    </row>
    <row r="161" spans="2:6" ht="12.75">
      <c r="B161" s="3" t="s">
        <v>99</v>
      </c>
      <c r="C161" s="7" t="s">
        <v>100</v>
      </c>
      <c r="D161" s="21"/>
      <c r="E161" s="25"/>
      <c r="F161" s="28">
        <f>F162+F164+F167+F170+F173+F176+F179+F182+F185+F188+F191+F194++F197+F200+F203+F206+F211+F218</f>
        <v>3237.9539999999997</v>
      </c>
    </row>
    <row r="162" spans="2:7" ht="12.75">
      <c r="B162" s="4" t="s">
        <v>217</v>
      </c>
      <c r="C162" s="2" t="s">
        <v>216</v>
      </c>
      <c r="D162" s="21"/>
      <c r="E162" s="25"/>
      <c r="F162" s="28">
        <f>F163</f>
        <v>48</v>
      </c>
      <c r="G162" s="57"/>
    </row>
    <row r="163" spans="2:8" ht="12.75">
      <c r="B163" s="18" t="s">
        <v>161</v>
      </c>
      <c r="C163" s="2" t="s">
        <v>216</v>
      </c>
      <c r="D163" s="21">
        <v>540</v>
      </c>
      <c r="E163" s="25"/>
      <c r="F163" s="28">
        <v>48</v>
      </c>
      <c r="H163" s="57"/>
    </row>
    <row r="164" spans="2:6" ht="22.5" customHeight="1">
      <c r="B164" s="4" t="s">
        <v>101</v>
      </c>
      <c r="C164" s="2" t="s">
        <v>102</v>
      </c>
      <c r="D164" s="21"/>
      <c r="E164" s="25"/>
      <c r="F164" s="28">
        <f>F165</f>
        <v>64.1</v>
      </c>
    </row>
    <row r="165" spans="2:6" ht="22.5" customHeight="1">
      <c r="B165" s="18" t="s">
        <v>161</v>
      </c>
      <c r="C165" s="2" t="s">
        <v>102</v>
      </c>
      <c r="D165" s="21">
        <v>540</v>
      </c>
      <c r="E165" s="25"/>
      <c r="F165" s="28">
        <f>F166</f>
        <v>64.1</v>
      </c>
    </row>
    <row r="166" spans="2:6" ht="22.5" customHeight="1">
      <c r="B166" s="18" t="s">
        <v>157</v>
      </c>
      <c r="C166" s="2" t="s">
        <v>102</v>
      </c>
      <c r="D166" s="21">
        <v>540</v>
      </c>
      <c r="E166" s="25" t="s">
        <v>155</v>
      </c>
      <c r="F166" s="28">
        <v>64.1</v>
      </c>
    </row>
    <row r="167" spans="2:6" ht="12.75">
      <c r="B167" s="4" t="s">
        <v>103</v>
      </c>
      <c r="C167" s="2" t="s">
        <v>104</v>
      </c>
      <c r="D167" s="21"/>
      <c r="E167" s="25"/>
      <c r="F167" s="28">
        <f>F168</f>
        <v>28.4</v>
      </c>
    </row>
    <row r="168" spans="2:6" ht="12.75">
      <c r="B168" s="18" t="s">
        <v>161</v>
      </c>
      <c r="C168" s="2" t="s">
        <v>104</v>
      </c>
      <c r="D168" s="21">
        <v>540</v>
      </c>
      <c r="E168" s="25"/>
      <c r="F168" s="28">
        <f>F169</f>
        <v>28.4</v>
      </c>
    </row>
    <row r="169" spans="2:6" ht="38.25">
      <c r="B169" s="18" t="s">
        <v>157</v>
      </c>
      <c r="C169" s="2" t="s">
        <v>104</v>
      </c>
      <c r="D169" s="21">
        <v>540</v>
      </c>
      <c r="E169" s="25" t="s">
        <v>155</v>
      </c>
      <c r="F169" s="28">
        <v>28.4</v>
      </c>
    </row>
    <row r="170" spans="2:6" ht="25.5">
      <c r="B170" s="4" t="s">
        <v>105</v>
      </c>
      <c r="C170" s="2" t="s">
        <v>106</v>
      </c>
      <c r="D170" s="21"/>
      <c r="E170" s="25"/>
      <c r="F170" s="28">
        <f>F171</f>
        <v>24</v>
      </c>
    </row>
    <row r="171" spans="2:6" ht="12.75">
      <c r="B171" s="18" t="s">
        <v>161</v>
      </c>
      <c r="C171" s="2" t="s">
        <v>106</v>
      </c>
      <c r="D171" s="21">
        <v>540</v>
      </c>
      <c r="E171" s="25"/>
      <c r="F171" s="28">
        <f>F172</f>
        <v>24</v>
      </c>
    </row>
    <row r="172" spans="2:6" ht="38.25">
      <c r="B172" s="18" t="s">
        <v>157</v>
      </c>
      <c r="C172" s="2" t="s">
        <v>106</v>
      </c>
      <c r="D172" s="21">
        <v>540</v>
      </c>
      <c r="E172" s="25" t="s">
        <v>155</v>
      </c>
      <c r="F172" s="28">
        <v>24</v>
      </c>
    </row>
    <row r="173" spans="2:6" ht="25.5">
      <c r="B173" s="4" t="s">
        <v>107</v>
      </c>
      <c r="C173" s="2" t="s">
        <v>108</v>
      </c>
      <c r="D173" s="21"/>
      <c r="E173" s="25"/>
      <c r="F173" s="28">
        <f>F174</f>
        <v>43.6</v>
      </c>
    </row>
    <row r="174" spans="2:6" ht="12.75">
      <c r="B174" s="18" t="s">
        <v>161</v>
      </c>
      <c r="C174" s="2" t="s">
        <v>108</v>
      </c>
      <c r="D174" s="21">
        <v>540</v>
      </c>
      <c r="E174" s="25"/>
      <c r="F174" s="28">
        <f>F175</f>
        <v>43.6</v>
      </c>
    </row>
    <row r="175" spans="2:6" ht="38.25">
      <c r="B175" s="18" t="s">
        <v>157</v>
      </c>
      <c r="C175" s="2" t="s">
        <v>108</v>
      </c>
      <c r="D175" s="21">
        <v>540</v>
      </c>
      <c r="E175" s="25" t="s">
        <v>155</v>
      </c>
      <c r="F175" s="28">
        <v>43.6</v>
      </c>
    </row>
    <row r="176" spans="2:6" ht="25.5">
      <c r="B176" s="4" t="s">
        <v>109</v>
      </c>
      <c r="C176" s="2" t="s">
        <v>110</v>
      </c>
      <c r="D176" s="21"/>
      <c r="E176" s="25"/>
      <c r="F176" s="28">
        <f>F177</f>
        <v>35</v>
      </c>
    </row>
    <row r="177" spans="2:6" ht="12.75">
      <c r="B177" s="18" t="s">
        <v>161</v>
      </c>
      <c r="C177" s="2" t="s">
        <v>110</v>
      </c>
      <c r="D177" s="21">
        <v>540</v>
      </c>
      <c r="E177" s="25"/>
      <c r="F177" s="28">
        <f>F178</f>
        <v>35</v>
      </c>
    </row>
    <row r="178" spans="2:6" ht="38.25">
      <c r="B178" s="18" t="s">
        <v>157</v>
      </c>
      <c r="C178" s="2" t="s">
        <v>110</v>
      </c>
      <c r="D178" s="21">
        <v>540</v>
      </c>
      <c r="E178" s="25" t="s">
        <v>155</v>
      </c>
      <c r="F178" s="28">
        <v>35</v>
      </c>
    </row>
    <row r="179" spans="2:6" ht="25.5">
      <c r="B179" s="4" t="s">
        <v>111</v>
      </c>
      <c r="C179" s="2" t="s">
        <v>112</v>
      </c>
      <c r="D179" s="21"/>
      <c r="E179" s="25"/>
      <c r="F179" s="28">
        <f>F180</f>
        <v>48</v>
      </c>
    </row>
    <row r="180" spans="2:6" ht="12.75">
      <c r="B180" s="18" t="s">
        <v>161</v>
      </c>
      <c r="C180" s="2" t="s">
        <v>112</v>
      </c>
      <c r="D180" s="21">
        <v>540</v>
      </c>
      <c r="E180" s="25"/>
      <c r="F180" s="28">
        <f>F181</f>
        <v>48</v>
      </c>
    </row>
    <row r="181" spans="2:6" ht="38.25">
      <c r="B181" s="18" t="s">
        <v>157</v>
      </c>
      <c r="C181" s="2" t="s">
        <v>112</v>
      </c>
      <c r="D181" s="21">
        <v>540</v>
      </c>
      <c r="E181" s="25" t="s">
        <v>155</v>
      </c>
      <c r="F181" s="28">
        <v>48</v>
      </c>
    </row>
    <row r="182" spans="2:6" ht="12.75">
      <c r="B182" s="4" t="s">
        <v>113</v>
      </c>
      <c r="C182" s="7" t="s">
        <v>114</v>
      </c>
      <c r="D182" s="21"/>
      <c r="E182" s="25"/>
      <c r="F182" s="28">
        <f>F183</f>
        <v>100</v>
      </c>
    </row>
    <row r="183" spans="2:6" ht="12.75">
      <c r="B183" s="18" t="s">
        <v>165</v>
      </c>
      <c r="C183" s="2" t="s">
        <v>114</v>
      </c>
      <c r="D183" s="21">
        <v>870</v>
      </c>
      <c r="E183" s="25"/>
      <c r="F183" s="28">
        <f>F184</f>
        <v>100</v>
      </c>
    </row>
    <row r="184" spans="2:6" ht="31.5" customHeight="1">
      <c r="B184" s="18" t="s">
        <v>143</v>
      </c>
      <c r="C184" s="2" t="s">
        <v>114</v>
      </c>
      <c r="D184" s="21">
        <v>244</v>
      </c>
      <c r="E184" s="25" t="s">
        <v>183</v>
      </c>
      <c r="F184" s="28">
        <v>100</v>
      </c>
    </row>
    <row r="185" spans="2:13" s="10" customFormat="1" ht="25.5">
      <c r="B185" s="3" t="s">
        <v>115</v>
      </c>
      <c r="C185" s="9" t="s">
        <v>116</v>
      </c>
      <c r="D185" s="22"/>
      <c r="E185" s="26"/>
      <c r="F185" s="31">
        <f>F186</f>
        <v>300</v>
      </c>
      <c r="G185" s="56"/>
      <c r="H185" s="56"/>
      <c r="I185" s="56"/>
      <c r="J185" s="56"/>
      <c r="K185" s="56"/>
      <c r="L185" s="56"/>
      <c r="M185" s="56"/>
    </row>
    <row r="186" spans="2:6" ht="25.5">
      <c r="B186" s="18" t="s">
        <v>143</v>
      </c>
      <c r="C186" s="1" t="s">
        <v>116</v>
      </c>
      <c r="D186" s="21">
        <v>244</v>
      </c>
      <c r="E186" s="25"/>
      <c r="F186" s="28">
        <f>F187</f>
        <v>300</v>
      </c>
    </row>
    <row r="187" spans="2:6" ht="12.75">
      <c r="B187" s="32" t="s">
        <v>167</v>
      </c>
      <c r="C187" s="1" t="s">
        <v>116</v>
      </c>
      <c r="D187" s="21">
        <v>244</v>
      </c>
      <c r="E187" s="25" t="s">
        <v>166</v>
      </c>
      <c r="F187" s="28">
        <v>300</v>
      </c>
    </row>
    <row r="188" spans="2:13" s="10" customFormat="1" ht="25.5">
      <c r="B188" s="3" t="s">
        <v>117</v>
      </c>
      <c r="C188" s="7" t="s">
        <v>118</v>
      </c>
      <c r="D188" s="22"/>
      <c r="E188" s="26"/>
      <c r="F188" s="31">
        <f>F189</f>
        <v>371</v>
      </c>
      <c r="G188" s="56"/>
      <c r="H188" s="56"/>
      <c r="I188" s="56"/>
      <c r="J188" s="56"/>
      <c r="K188" s="56"/>
      <c r="L188" s="56"/>
      <c r="M188" s="56"/>
    </row>
    <row r="189" spans="2:6" ht="25.5">
      <c r="B189" s="18" t="s">
        <v>143</v>
      </c>
      <c r="C189" s="1" t="s">
        <v>118</v>
      </c>
      <c r="D189" s="21">
        <v>244</v>
      </c>
      <c r="E189" s="25"/>
      <c r="F189" s="28">
        <f>F190</f>
        <v>371</v>
      </c>
    </row>
    <row r="190" spans="2:6" ht="12.75">
      <c r="B190" s="32" t="s">
        <v>167</v>
      </c>
      <c r="C190" s="1" t="s">
        <v>118</v>
      </c>
      <c r="D190" s="21">
        <v>244</v>
      </c>
      <c r="E190" s="25" t="s">
        <v>166</v>
      </c>
      <c r="F190" s="28">
        <v>371</v>
      </c>
    </row>
    <row r="191" spans="2:13" s="10" customFormat="1" ht="38.25">
      <c r="B191" s="3" t="s">
        <v>119</v>
      </c>
      <c r="C191" s="7" t="s">
        <v>120</v>
      </c>
      <c r="D191" s="22"/>
      <c r="E191" s="26"/>
      <c r="F191" s="31">
        <f>F192</f>
        <v>8</v>
      </c>
      <c r="G191" s="56"/>
      <c r="H191" s="56"/>
      <c r="I191" s="56"/>
      <c r="J191" s="56"/>
      <c r="K191" s="56"/>
      <c r="L191" s="56"/>
      <c r="M191" s="56"/>
    </row>
    <row r="192" spans="2:6" ht="12.75">
      <c r="B192" s="32" t="s">
        <v>168</v>
      </c>
      <c r="C192" s="1" t="s">
        <v>120</v>
      </c>
      <c r="D192" s="21">
        <v>350</v>
      </c>
      <c r="E192" s="25"/>
      <c r="F192" s="28">
        <f>F193</f>
        <v>8</v>
      </c>
    </row>
    <row r="193" spans="2:6" ht="12.75">
      <c r="B193" s="32" t="s">
        <v>167</v>
      </c>
      <c r="C193" s="1" t="s">
        <v>120</v>
      </c>
      <c r="D193" s="21">
        <v>350</v>
      </c>
      <c r="E193" s="25" t="s">
        <v>166</v>
      </c>
      <c r="F193" s="28">
        <v>8</v>
      </c>
    </row>
    <row r="194" spans="2:13" s="10" customFormat="1" ht="12.75">
      <c r="B194" s="3" t="s">
        <v>121</v>
      </c>
      <c r="C194" s="7" t="s">
        <v>122</v>
      </c>
      <c r="D194" s="22"/>
      <c r="E194" s="26"/>
      <c r="F194" s="31">
        <f>F195</f>
        <v>40.5</v>
      </c>
      <c r="G194" s="56"/>
      <c r="H194" s="56"/>
      <c r="I194" s="56"/>
      <c r="J194" s="56"/>
      <c r="K194" s="56"/>
      <c r="L194" s="56"/>
      <c r="M194" s="56"/>
    </row>
    <row r="195" spans="2:6" ht="25.5">
      <c r="B195" s="18" t="s">
        <v>143</v>
      </c>
      <c r="C195" s="1" t="s">
        <v>122</v>
      </c>
      <c r="D195" s="21">
        <v>244</v>
      </c>
      <c r="E195" s="25"/>
      <c r="F195" s="28">
        <f>F196</f>
        <v>40.5</v>
      </c>
    </row>
    <row r="196" spans="2:6" ht="12.75">
      <c r="B196" s="32" t="s">
        <v>167</v>
      </c>
      <c r="C196" s="1" t="s">
        <v>122</v>
      </c>
      <c r="D196" s="21">
        <v>244</v>
      </c>
      <c r="E196" s="25" t="s">
        <v>166</v>
      </c>
      <c r="F196" s="28">
        <v>40.5</v>
      </c>
    </row>
    <row r="197" spans="2:13" s="10" customFormat="1" ht="16.5" customHeight="1">
      <c r="B197" s="3" t="s">
        <v>123</v>
      </c>
      <c r="C197" s="7" t="s">
        <v>124</v>
      </c>
      <c r="D197" s="22"/>
      <c r="E197" s="26"/>
      <c r="F197" s="31">
        <f>F198</f>
        <v>100</v>
      </c>
      <c r="G197" s="56"/>
      <c r="H197" s="56"/>
      <c r="I197" s="56"/>
      <c r="J197" s="56"/>
      <c r="K197" s="56"/>
      <c r="L197" s="56"/>
      <c r="M197" s="56"/>
    </row>
    <row r="198" spans="2:6" ht="25.5">
      <c r="B198" s="18" t="s">
        <v>143</v>
      </c>
      <c r="C198" s="2" t="s">
        <v>124</v>
      </c>
      <c r="D198" s="21">
        <v>244</v>
      </c>
      <c r="E198" s="25"/>
      <c r="F198" s="28">
        <f>F199</f>
        <v>100</v>
      </c>
    </row>
    <row r="199" spans="2:6" ht="12.75">
      <c r="B199" s="38" t="s">
        <v>181</v>
      </c>
      <c r="C199" s="2" t="s">
        <v>124</v>
      </c>
      <c r="D199" s="21">
        <v>244</v>
      </c>
      <c r="E199" s="25" t="s">
        <v>182</v>
      </c>
      <c r="F199" s="28">
        <v>100</v>
      </c>
    </row>
    <row r="200" spans="2:13" s="10" customFormat="1" ht="12.75">
      <c r="B200" s="3" t="s">
        <v>125</v>
      </c>
      <c r="C200" s="7" t="s">
        <v>126</v>
      </c>
      <c r="D200" s="22"/>
      <c r="E200" s="26"/>
      <c r="F200" s="31">
        <f>F201</f>
        <v>222.72</v>
      </c>
      <c r="G200" s="56"/>
      <c r="H200" s="56"/>
      <c r="I200" s="56"/>
      <c r="J200" s="56"/>
      <c r="K200" s="56"/>
      <c r="L200" s="56"/>
      <c r="M200" s="56"/>
    </row>
    <row r="201" spans="2:13" s="10" customFormat="1" ht="25.5">
      <c r="B201" s="18" t="s">
        <v>143</v>
      </c>
      <c r="C201" s="2" t="s">
        <v>126</v>
      </c>
      <c r="D201" s="21">
        <v>244</v>
      </c>
      <c r="E201" s="25"/>
      <c r="F201" s="36">
        <f>F202</f>
        <v>222.72</v>
      </c>
      <c r="G201" s="56"/>
      <c r="H201" s="56"/>
      <c r="I201" s="56"/>
      <c r="J201" s="56"/>
      <c r="K201" s="56"/>
      <c r="L201" s="56"/>
      <c r="M201" s="56"/>
    </row>
    <row r="202" spans="2:13" s="10" customFormat="1" ht="12.75">
      <c r="B202" s="6" t="s">
        <v>188</v>
      </c>
      <c r="C202" s="2" t="s">
        <v>126</v>
      </c>
      <c r="D202" s="21">
        <v>244</v>
      </c>
      <c r="E202" s="25" t="s">
        <v>189</v>
      </c>
      <c r="F202" s="36">
        <v>222.72</v>
      </c>
      <c r="G202" s="56"/>
      <c r="H202" s="56"/>
      <c r="I202" s="56"/>
      <c r="J202" s="56"/>
      <c r="K202" s="56"/>
      <c r="L202" s="56"/>
      <c r="M202" s="56"/>
    </row>
    <row r="203" spans="2:13" s="10" customFormat="1" ht="25.5">
      <c r="B203" s="3" t="s">
        <v>127</v>
      </c>
      <c r="C203" s="7" t="s">
        <v>128</v>
      </c>
      <c r="D203" s="22"/>
      <c r="E203" s="26"/>
      <c r="F203" s="31">
        <f>F204</f>
        <v>250</v>
      </c>
      <c r="G203" s="56"/>
      <c r="H203" s="56"/>
      <c r="I203" s="56"/>
      <c r="J203" s="56"/>
      <c r="K203" s="56"/>
      <c r="L203" s="56"/>
      <c r="M203" s="56"/>
    </row>
    <row r="204" spans="1:13" s="12" customFormat="1" ht="25.5">
      <c r="A204" s="11"/>
      <c r="B204" s="18" t="s">
        <v>143</v>
      </c>
      <c r="C204" s="2" t="s">
        <v>128</v>
      </c>
      <c r="D204" s="33">
        <v>244</v>
      </c>
      <c r="E204" s="34"/>
      <c r="F204" s="35">
        <f>F205</f>
        <v>250</v>
      </c>
      <c r="G204" s="54"/>
      <c r="H204" s="54"/>
      <c r="I204" s="54"/>
      <c r="J204" s="54"/>
      <c r="K204" s="54"/>
      <c r="L204" s="54"/>
      <c r="M204" s="54"/>
    </row>
    <row r="205" spans="2:13" s="12" customFormat="1" ht="12.75">
      <c r="B205" s="32" t="s">
        <v>163</v>
      </c>
      <c r="C205" s="2" t="s">
        <v>128</v>
      </c>
      <c r="D205" s="33">
        <v>244</v>
      </c>
      <c r="E205" s="34" t="s">
        <v>162</v>
      </c>
      <c r="F205" s="35">
        <v>250</v>
      </c>
      <c r="G205" s="54"/>
      <c r="H205" s="54"/>
      <c r="I205" s="54"/>
      <c r="J205" s="54"/>
      <c r="K205" s="54"/>
      <c r="L205" s="54"/>
      <c r="M205" s="54"/>
    </row>
    <row r="206" spans="2:13" s="10" customFormat="1" ht="25.5">
      <c r="B206" s="3" t="s">
        <v>129</v>
      </c>
      <c r="C206" s="7" t="s">
        <v>130</v>
      </c>
      <c r="D206" s="22"/>
      <c r="E206" s="26"/>
      <c r="F206" s="31">
        <f>F207+F209</f>
        <v>298.63399999999996</v>
      </c>
      <c r="G206" s="56"/>
      <c r="H206" s="56"/>
      <c r="I206" s="56"/>
      <c r="J206" s="56"/>
      <c r="K206" s="56"/>
      <c r="L206" s="56"/>
      <c r="M206" s="56"/>
    </row>
    <row r="207" spans="2:6" ht="25.5">
      <c r="B207" s="18" t="s">
        <v>156</v>
      </c>
      <c r="C207" s="2" t="s">
        <v>130</v>
      </c>
      <c r="D207" s="21">
        <v>121</v>
      </c>
      <c r="E207" s="25"/>
      <c r="F207" s="28">
        <f>F208</f>
        <v>291.984</v>
      </c>
    </row>
    <row r="208" spans="2:6" ht="12.75">
      <c r="B208" s="4" t="s">
        <v>170</v>
      </c>
      <c r="C208" s="2" t="s">
        <v>130</v>
      </c>
      <c r="D208" s="21">
        <v>121</v>
      </c>
      <c r="E208" s="25" t="s">
        <v>169</v>
      </c>
      <c r="F208" s="28">
        <v>291.984</v>
      </c>
    </row>
    <row r="209" spans="2:6" ht="25.5">
      <c r="B209" s="18" t="s">
        <v>143</v>
      </c>
      <c r="C209" s="2" t="s">
        <v>130</v>
      </c>
      <c r="D209" s="21">
        <v>244</v>
      </c>
      <c r="E209" s="25"/>
      <c r="F209" s="28">
        <f>F210</f>
        <v>6.65</v>
      </c>
    </row>
    <row r="210" spans="2:6" ht="12.75">
      <c r="B210" s="4" t="s">
        <v>170</v>
      </c>
      <c r="C210" s="2" t="s">
        <v>130</v>
      </c>
      <c r="D210" s="21">
        <v>244</v>
      </c>
      <c r="E210" s="25" t="s">
        <v>169</v>
      </c>
      <c r="F210" s="28">
        <v>6.65</v>
      </c>
    </row>
    <row r="211" spans="2:13" s="10" customFormat="1" ht="25.5">
      <c r="B211" s="53" t="s">
        <v>215</v>
      </c>
      <c r="C211" s="7" t="s">
        <v>214</v>
      </c>
      <c r="D211" s="22"/>
      <c r="E211" s="26"/>
      <c r="F211" s="31">
        <f>F212+F215+F217</f>
        <v>1220</v>
      </c>
      <c r="G211" s="56"/>
      <c r="H211" s="56"/>
      <c r="I211" s="56"/>
      <c r="J211" s="56"/>
      <c r="K211" s="56"/>
      <c r="L211" s="56"/>
      <c r="M211" s="56"/>
    </row>
    <row r="212" spans="2:6" ht="25.5">
      <c r="B212" s="18" t="s">
        <v>143</v>
      </c>
      <c r="C212" s="2" t="s">
        <v>214</v>
      </c>
      <c r="D212" s="21">
        <v>244</v>
      </c>
      <c r="E212" s="25"/>
      <c r="F212" s="28">
        <f>F213</f>
        <v>400</v>
      </c>
    </row>
    <row r="213" spans="2:6" ht="12.75">
      <c r="B213" s="6" t="s">
        <v>188</v>
      </c>
      <c r="C213" s="2" t="s">
        <v>214</v>
      </c>
      <c r="D213" s="21">
        <v>244</v>
      </c>
      <c r="E213" s="25" t="s">
        <v>189</v>
      </c>
      <c r="F213" s="28">
        <v>400</v>
      </c>
    </row>
    <row r="214" spans="2:6" ht="25.5">
      <c r="B214" s="18" t="s">
        <v>143</v>
      </c>
      <c r="C214" s="2" t="s">
        <v>214</v>
      </c>
      <c r="D214" s="21">
        <v>244</v>
      </c>
      <c r="E214" s="25"/>
      <c r="F214" s="28">
        <f>F215</f>
        <v>670</v>
      </c>
    </row>
    <row r="215" spans="2:6" ht="12.75">
      <c r="B215" s="6" t="s">
        <v>193</v>
      </c>
      <c r="C215" s="2" t="s">
        <v>214</v>
      </c>
      <c r="D215" s="21">
        <v>244</v>
      </c>
      <c r="E215" s="25" t="s">
        <v>192</v>
      </c>
      <c r="F215" s="28">
        <v>670</v>
      </c>
    </row>
    <row r="216" spans="2:6" ht="25.5">
      <c r="B216" s="18" t="s">
        <v>143</v>
      </c>
      <c r="C216" s="2" t="s">
        <v>214</v>
      </c>
      <c r="D216" s="21">
        <v>244</v>
      </c>
      <c r="E216" s="25"/>
      <c r="F216" s="28">
        <f>F217</f>
        <v>150</v>
      </c>
    </row>
    <row r="217" spans="2:6" ht="12.75">
      <c r="B217" s="6" t="s">
        <v>147</v>
      </c>
      <c r="C217" s="2" t="s">
        <v>214</v>
      </c>
      <c r="D217" s="21">
        <v>244</v>
      </c>
      <c r="E217" s="25" t="s">
        <v>196</v>
      </c>
      <c r="F217" s="28">
        <v>150</v>
      </c>
    </row>
    <row r="218" spans="2:13" s="10" customFormat="1" ht="12.75">
      <c r="B218" s="3" t="s">
        <v>131</v>
      </c>
      <c r="C218" s="7" t="s">
        <v>132</v>
      </c>
      <c r="D218" s="22"/>
      <c r="E218" s="26"/>
      <c r="F218" s="31">
        <f>F219</f>
        <v>36</v>
      </c>
      <c r="G218" s="56"/>
      <c r="H218" s="56"/>
      <c r="I218" s="56"/>
      <c r="J218" s="56"/>
      <c r="K218" s="56"/>
      <c r="L218" s="56"/>
      <c r="M218" s="56"/>
    </row>
    <row r="219" spans="2:13" s="11" customFormat="1" ht="25.5">
      <c r="B219" s="18" t="s">
        <v>143</v>
      </c>
      <c r="C219" s="1" t="s">
        <v>132</v>
      </c>
      <c r="D219" s="21">
        <v>244</v>
      </c>
      <c r="E219" s="25"/>
      <c r="F219" s="36">
        <f>F220</f>
        <v>36</v>
      </c>
      <c r="G219" s="54"/>
      <c r="H219" s="54"/>
      <c r="I219" s="54"/>
      <c r="J219" s="54"/>
      <c r="K219" s="54"/>
      <c r="L219" s="54"/>
      <c r="M219" s="54"/>
    </row>
    <row r="220" spans="2:13" s="11" customFormat="1" ht="12.75">
      <c r="B220" s="32" t="s">
        <v>167</v>
      </c>
      <c r="C220" s="1" t="s">
        <v>132</v>
      </c>
      <c r="D220" s="21">
        <v>244</v>
      </c>
      <c r="E220" s="25" t="s">
        <v>166</v>
      </c>
      <c r="F220" s="36">
        <v>36</v>
      </c>
      <c r="G220" s="54"/>
      <c r="H220" s="54"/>
      <c r="I220" s="54"/>
      <c r="J220" s="54"/>
      <c r="K220" s="54"/>
      <c r="L220" s="54"/>
      <c r="M220" s="54"/>
    </row>
    <row r="221" spans="2:6" ht="12.75">
      <c r="B221" s="52" t="s">
        <v>199</v>
      </c>
      <c r="C221" s="33"/>
      <c r="D221" s="21"/>
      <c r="E221" s="25"/>
      <c r="F221" s="28">
        <f>F9+F27+F14+F48+F86+F97+F116+F131+F136+F160</f>
        <v>41186.69500000001</v>
      </c>
    </row>
  </sheetData>
  <mergeCells count="10">
    <mergeCell ref="C1:F1"/>
    <mergeCell ref="C2:F2"/>
    <mergeCell ref="C3:F3"/>
    <mergeCell ref="C4:F4"/>
    <mergeCell ref="B6:B7"/>
    <mergeCell ref="F6:F7"/>
    <mergeCell ref="A5:F5"/>
    <mergeCell ref="C6:C7"/>
    <mergeCell ref="D6:D7"/>
    <mergeCell ref="E6:E7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80" r:id="rId1"/>
  <rowBreaks count="4" manualBreakCount="4">
    <brk id="79" max="5" man="1"/>
    <brk id="120" max="5" man="1"/>
    <brk id="159" max="5" man="1"/>
    <brk id="1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E32" sqref="E32"/>
    </sheetView>
  </sheetViews>
  <sheetFormatPr defaultColWidth="9.00390625" defaultRowHeight="12.75"/>
  <cols>
    <col min="5" max="5" width="16.125" style="47" customWidth="1"/>
    <col min="6" max="6" width="9.125" style="47" customWidth="1"/>
    <col min="7" max="7" width="9.125" style="48" customWidth="1"/>
  </cols>
  <sheetData>
    <row r="2" spans="2:4" ht="12.75">
      <c r="B2" s="40" t="s">
        <v>200</v>
      </c>
      <c r="C2" s="40"/>
      <c r="D2" s="41">
        <f>D3+D4+D6+D7+D5</f>
        <v>10248.514</v>
      </c>
    </row>
    <row r="3" spans="2:6" ht="12.75">
      <c r="B3" s="6"/>
      <c r="C3" s="42" t="s">
        <v>151</v>
      </c>
      <c r="D3" s="43">
        <v>380</v>
      </c>
      <c r="E3" s="47">
        <f>'прил 6.1'!F159</f>
        <v>402.23</v>
      </c>
      <c r="F3" s="47">
        <f>D3-E3</f>
        <v>-22.230000000000018</v>
      </c>
    </row>
    <row r="4" spans="2:6" ht="12.75">
      <c r="B4" s="6"/>
      <c r="C4" s="42" t="s">
        <v>155</v>
      </c>
      <c r="D4" s="43">
        <v>8788.514</v>
      </c>
      <c r="E4" s="47" t="e">
        <f>'прил 6.1'!F140+'прил 6.1'!F143+'прил 6.1'!F146+'прил 6.1'!#REF!+'прил 6.1'!F150++'прил 6.1'!F152+'прил 6.1'!F154+'прил 6.1'!#REF!+'прил 6.1'!F156+'прил 6.1'!F169+'прил 6.1'!F172+'прил 6.1'!F175+'прил 6.1'!F178+'прил 6.1'!F181+'прил 6.1'!F166</f>
        <v>#REF!</v>
      </c>
      <c r="F4" s="47" t="e">
        <f>D4-E4</f>
        <v>#REF!</v>
      </c>
    </row>
    <row r="5" spans="2:6" ht="12.75">
      <c r="B5" s="44"/>
      <c r="C5" s="45" t="s">
        <v>162</v>
      </c>
      <c r="D5" s="46">
        <v>250</v>
      </c>
      <c r="E5" s="47">
        <f>'прил 6.1'!F205</f>
        <v>250</v>
      </c>
      <c r="F5" s="47">
        <f aca="true" t="shared" si="0" ref="F5:F31">D5-E5</f>
        <v>0</v>
      </c>
    </row>
    <row r="6" spans="2:6" ht="12.75">
      <c r="B6" s="44"/>
      <c r="C6" s="45" t="s">
        <v>164</v>
      </c>
      <c r="D6" s="46">
        <v>100</v>
      </c>
      <c r="E6" s="47">
        <f>'прил 6.1'!F184</f>
        <v>100</v>
      </c>
      <c r="F6" s="47">
        <f t="shared" si="0"/>
        <v>0</v>
      </c>
    </row>
    <row r="7" spans="2:6" ht="12.75">
      <c r="B7" s="44"/>
      <c r="C7" s="45" t="s">
        <v>166</v>
      </c>
      <c r="D7" s="46">
        <v>730</v>
      </c>
      <c r="E7" s="47">
        <f>'прил 6.1'!F220+'прил 6.1'!F196+'прил 6.1'!F193+'прил 6.1'!F190+'прил 6.1'!F187</f>
        <v>755.5</v>
      </c>
      <c r="F7" s="47">
        <f t="shared" si="0"/>
        <v>-25.5</v>
      </c>
    </row>
    <row r="8" spans="2:6" ht="12.75">
      <c r="B8" s="40" t="s">
        <v>201</v>
      </c>
      <c r="C8" s="42"/>
      <c r="D8" s="41">
        <f>D9</f>
        <v>304.465</v>
      </c>
      <c r="F8" s="47">
        <f t="shared" si="0"/>
        <v>304.465</v>
      </c>
    </row>
    <row r="9" spans="2:6" ht="12.75">
      <c r="B9" s="6"/>
      <c r="C9" s="42" t="s">
        <v>169</v>
      </c>
      <c r="D9" s="43">
        <v>304.465</v>
      </c>
      <c r="E9" s="47">
        <f>'прил 6.1'!F208+'прил 6.1'!F210</f>
        <v>298.63399999999996</v>
      </c>
      <c r="F9" s="47">
        <f t="shared" si="0"/>
        <v>5.831000000000017</v>
      </c>
    </row>
    <row r="10" spans="2:6" ht="12.75">
      <c r="B10" s="40" t="s">
        <v>202</v>
      </c>
      <c r="C10" s="40"/>
      <c r="D10" s="41">
        <f>D11+D12</f>
        <v>550</v>
      </c>
      <c r="F10" s="47">
        <f t="shared" si="0"/>
        <v>550</v>
      </c>
    </row>
    <row r="11" spans="2:6" ht="12.75">
      <c r="B11" s="6"/>
      <c r="C11" s="42" t="s">
        <v>173</v>
      </c>
      <c r="D11" s="43">
        <v>350</v>
      </c>
      <c r="E11" s="47">
        <f>'прил 6.1'!F94</f>
        <v>350</v>
      </c>
      <c r="F11" s="47">
        <f t="shared" si="0"/>
        <v>0</v>
      </c>
    </row>
    <row r="12" spans="2:6" ht="12.75">
      <c r="B12" s="6"/>
      <c r="C12" s="42" t="s">
        <v>172</v>
      </c>
      <c r="D12" s="43">
        <v>200</v>
      </c>
      <c r="E12" s="47">
        <f>'прил 6.1'!F96</f>
        <v>200</v>
      </c>
      <c r="F12" s="47">
        <f t="shared" si="0"/>
        <v>0</v>
      </c>
    </row>
    <row r="13" spans="2:6" ht="12.75">
      <c r="B13" s="40" t="s">
        <v>203</v>
      </c>
      <c r="C13" s="40"/>
      <c r="D13" s="41">
        <f>D15+D14+D16+D17</f>
        <v>1420</v>
      </c>
      <c r="F13" s="47">
        <f t="shared" si="0"/>
        <v>1420</v>
      </c>
    </row>
    <row r="14" spans="2:6" ht="12.75">
      <c r="B14" s="40"/>
      <c r="C14" s="42" t="s">
        <v>176</v>
      </c>
      <c r="D14" s="43">
        <v>18</v>
      </c>
      <c r="E14" s="47">
        <f>'прил 6.1'!F105</f>
        <v>18</v>
      </c>
      <c r="F14" s="47">
        <f t="shared" si="0"/>
        <v>0</v>
      </c>
    </row>
    <row r="15" spans="2:6" ht="12.75">
      <c r="B15" s="6"/>
      <c r="C15" s="42" t="s">
        <v>178</v>
      </c>
      <c r="D15" s="43">
        <v>900</v>
      </c>
      <c r="E15" s="47">
        <f>'прил 6.1'!F115</f>
        <v>940</v>
      </c>
      <c r="F15" s="47">
        <f t="shared" si="0"/>
        <v>-40</v>
      </c>
    </row>
    <row r="16" spans="2:6" ht="12.75">
      <c r="B16" s="6"/>
      <c r="C16" s="42" t="s">
        <v>179</v>
      </c>
      <c r="D16" s="43">
        <v>400</v>
      </c>
      <c r="E16" s="47">
        <f>'прил 6.1'!F101</f>
        <v>400</v>
      </c>
      <c r="F16" s="47">
        <f t="shared" si="0"/>
        <v>0</v>
      </c>
    </row>
    <row r="17" spans="2:6" ht="12.75">
      <c r="B17" s="6"/>
      <c r="C17" s="42" t="s">
        <v>182</v>
      </c>
      <c r="D17" s="43">
        <v>102</v>
      </c>
      <c r="E17" s="47">
        <f>'прил 6.1'!F108</f>
        <v>2</v>
      </c>
      <c r="F17" s="47">
        <f t="shared" si="0"/>
        <v>100</v>
      </c>
    </row>
    <row r="18" spans="2:6" ht="12.75">
      <c r="B18" s="40" t="s">
        <v>204</v>
      </c>
      <c r="C18" s="40"/>
      <c r="D18" s="41">
        <f>SUM(D19:D20)+D21+D22</f>
        <v>8781.05</v>
      </c>
      <c r="F18" s="47">
        <f t="shared" si="0"/>
        <v>8781.05</v>
      </c>
    </row>
    <row r="19" spans="2:6" ht="12.75">
      <c r="B19" s="6"/>
      <c r="C19" s="42" t="s">
        <v>183</v>
      </c>
      <c r="D19" s="43">
        <v>1130</v>
      </c>
      <c r="E19" s="47" t="e">
        <f>'прил 6.1'!F62+'прил 6.1'!F59+'прил 6.1'!#REF!</f>
        <v>#REF!</v>
      </c>
      <c r="F19" s="47" t="e">
        <f t="shared" si="0"/>
        <v>#REF!</v>
      </c>
    </row>
    <row r="20" spans="2:6" ht="12.75">
      <c r="B20" s="6"/>
      <c r="C20" s="42" t="s">
        <v>186</v>
      </c>
      <c r="D20" s="43">
        <v>1100</v>
      </c>
      <c r="E20" s="47">
        <f>'прил 6.1'!F65</f>
        <v>1019.5</v>
      </c>
      <c r="F20" s="47">
        <f t="shared" si="0"/>
        <v>80.5</v>
      </c>
    </row>
    <row r="21" spans="2:6" ht="12.75">
      <c r="B21" s="6"/>
      <c r="C21" s="42" t="s">
        <v>189</v>
      </c>
      <c r="D21" s="43">
        <v>2858.05</v>
      </c>
      <c r="E21" s="47">
        <f>'прил 6.1'!F202+'прил 6.1'!F120+'прил 6.1'!F90+'прил 6.1'!F82+'прил 6.1'!F79+'прил 6.1'!F77+'прил 6.1'!F74+'прил 6.1'!F71</f>
        <v>2992.44</v>
      </c>
      <c r="F21" s="47">
        <f t="shared" si="0"/>
        <v>-134.38999999999987</v>
      </c>
    </row>
    <row r="22" spans="2:6" ht="12.75">
      <c r="B22" s="6"/>
      <c r="C22" s="42" t="s">
        <v>198</v>
      </c>
      <c r="D22" s="43">
        <v>3693</v>
      </c>
      <c r="E22" s="47">
        <f>'прил 6.1'!F124+'прил 6.1'!F128+'прил 6.1'!F130</f>
        <v>4139</v>
      </c>
      <c r="F22" s="47">
        <f t="shared" si="0"/>
        <v>-446</v>
      </c>
    </row>
    <row r="23" spans="2:6" ht="12.75">
      <c r="B23" s="40" t="s">
        <v>205</v>
      </c>
      <c r="C23" s="40"/>
      <c r="D23" s="41">
        <f>SUM(D24:D24)</f>
        <v>90</v>
      </c>
      <c r="F23" s="47">
        <f t="shared" si="0"/>
        <v>90</v>
      </c>
    </row>
    <row r="24" spans="2:6" ht="12.75">
      <c r="B24" s="6"/>
      <c r="C24" s="42" t="s">
        <v>191</v>
      </c>
      <c r="D24" s="43">
        <v>90</v>
      </c>
      <c r="E24" s="47">
        <f>'прил 6.1'!F135</f>
        <v>113.24</v>
      </c>
      <c r="F24" s="47">
        <f t="shared" si="0"/>
        <v>-23.239999999999995</v>
      </c>
    </row>
    <row r="25" spans="2:6" ht="12.75">
      <c r="B25" s="40" t="s">
        <v>206</v>
      </c>
      <c r="C25" s="40"/>
      <c r="D25" s="41">
        <f>SUM(D26:D26)</f>
        <v>7381</v>
      </c>
      <c r="F25" s="47">
        <f t="shared" si="0"/>
        <v>7381</v>
      </c>
    </row>
    <row r="26" spans="2:6" ht="12.75">
      <c r="B26" s="6"/>
      <c r="C26" s="42" t="s">
        <v>192</v>
      </c>
      <c r="D26" s="43">
        <v>7381</v>
      </c>
      <c r="E26" s="47">
        <f>'прил 6.1'!F31+'прил 6.1'!F33+'прил 6.1'!F35+'прил 6.1'!F37+'прил 6.1'!F40+'прил 6.1'!F42+'прил 6.1'!F44</f>
        <v>7807.097000000001</v>
      </c>
      <c r="F26" s="47">
        <f t="shared" si="0"/>
        <v>-426.09700000000066</v>
      </c>
    </row>
    <row r="27" spans="2:6" ht="12.75">
      <c r="B27" s="9">
        <v>1000</v>
      </c>
      <c r="C27" s="42"/>
      <c r="D27" s="41">
        <f>D28</f>
        <v>700</v>
      </c>
      <c r="F27" s="47">
        <f t="shared" si="0"/>
        <v>700</v>
      </c>
    </row>
    <row r="28" spans="2:6" ht="12.75">
      <c r="B28" s="6"/>
      <c r="C28" s="42" t="s">
        <v>142</v>
      </c>
      <c r="D28" s="43">
        <v>700</v>
      </c>
      <c r="E28" s="47">
        <f>'прил 6.1'!F13</f>
        <v>553</v>
      </c>
      <c r="F28" s="47">
        <f t="shared" si="0"/>
        <v>147</v>
      </c>
    </row>
    <row r="29" spans="2:6" ht="12.75">
      <c r="B29" s="40" t="s">
        <v>207</v>
      </c>
      <c r="C29" s="40"/>
      <c r="D29" s="41">
        <f>D30</f>
        <v>3672</v>
      </c>
      <c r="F29" s="47">
        <f t="shared" si="0"/>
        <v>3672</v>
      </c>
    </row>
    <row r="30" spans="2:6" ht="12.75">
      <c r="B30" s="6"/>
      <c r="C30" s="42" t="s">
        <v>196</v>
      </c>
      <c r="D30" s="43">
        <v>3672</v>
      </c>
      <c r="E30" s="47">
        <f>'прил 6.1'!F18+'прил 6.1'!F20+'прил 6.1'!F22+'прил 6.1'!F24+'прил 6.1'!F26</f>
        <v>3567.6000000000004</v>
      </c>
      <c r="F30" s="47">
        <f t="shared" si="0"/>
        <v>104.39999999999964</v>
      </c>
    </row>
    <row r="31" spans="2:6" ht="12.75">
      <c r="B31" s="5"/>
      <c r="C31" s="40"/>
      <c r="D31" s="41">
        <f>SUM(D2+D10+D13+D18+D23+D25+D29+D8)+D27</f>
        <v>33147.028999999995</v>
      </c>
      <c r="E31" s="47" t="e">
        <f>SUM(E2:E30)</f>
        <v>#REF!</v>
      </c>
      <c r="F31" s="47" t="e">
        <f t="shared" si="0"/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cp:lastPrinted>2014-12-21T17:35:02Z</cp:lastPrinted>
  <dcterms:created xsi:type="dcterms:W3CDTF">2013-12-25T17:55:41Z</dcterms:created>
  <dcterms:modified xsi:type="dcterms:W3CDTF">2014-12-21T18:04:42Z</dcterms:modified>
  <cp:category/>
  <cp:version/>
  <cp:contentType/>
  <cp:contentStatus/>
</cp:coreProperties>
</file>