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60" windowWidth="7500" windowHeight="4275"/>
  </bookViews>
  <sheets>
    <sheet name="Лист1" sheetId="1" r:id="rId1"/>
    <sheet name="Лист2" sheetId="2" r:id="rId2"/>
  </sheets>
  <definedNames>
    <definedName name="_xlnm.Print_Area" localSheetId="0">Лист1!$A$1:$I$86</definedName>
  </definedNames>
  <calcPr calcId="125725"/>
</workbook>
</file>

<file path=xl/calcChain.xml><?xml version="1.0" encoding="utf-8"?>
<calcChain xmlns="http://schemas.openxmlformats.org/spreadsheetml/2006/main">
  <c r="L85" i="1"/>
  <c r="K85"/>
  <c r="K79"/>
  <c r="K72"/>
  <c r="L59"/>
  <c r="K59"/>
  <c r="H46"/>
  <c r="F58"/>
  <c r="H58" s="1"/>
  <c r="H56"/>
  <c r="H55"/>
  <c r="H57"/>
  <c r="H54"/>
  <c r="F52"/>
  <c r="H49"/>
  <c r="H53"/>
  <c r="H37"/>
  <c r="H36"/>
  <c r="H33"/>
  <c r="F34"/>
  <c r="H34" s="1"/>
  <c r="F29"/>
  <c r="H20"/>
  <c r="H11"/>
  <c r="H10"/>
  <c r="H24"/>
  <c r="H22"/>
  <c r="H8" l="1"/>
  <c r="H9"/>
  <c r="H14"/>
  <c r="H83" l="1"/>
  <c r="H82"/>
  <c r="K83" l="1"/>
  <c r="L83" s="1"/>
  <c r="H72"/>
  <c r="H30" l="1"/>
  <c r="H31"/>
  <c r="H32"/>
  <c r="H35"/>
  <c r="H45" l="1"/>
  <c r="H47"/>
  <c r="H48"/>
  <c r="H50"/>
  <c r="H51"/>
  <c r="H52"/>
  <c r="H41" l="1"/>
  <c r="H42"/>
  <c r="H19"/>
  <c r="H77" l="1"/>
  <c r="H78"/>
  <c r="H79"/>
  <c r="H76"/>
  <c r="H67"/>
  <c r="H68"/>
  <c r="H69"/>
  <c r="H70"/>
  <c r="H71"/>
  <c r="H64"/>
  <c r="H65"/>
  <c r="H66"/>
  <c r="H63"/>
  <c r="H21"/>
  <c r="K25" s="1"/>
  <c r="L25" s="1"/>
  <c r="H44"/>
  <c r="H59"/>
  <c r="H43"/>
  <c r="H29"/>
  <c r="K35" s="1"/>
  <c r="L35" s="1"/>
  <c r="H12"/>
  <c r="H13"/>
  <c r="H15"/>
  <c r="H7"/>
  <c r="K15" l="1"/>
  <c r="L15" s="1"/>
  <c r="L79"/>
  <c r="L72"/>
  <c r="H114"/>
  <c r="H116" s="1"/>
</calcChain>
</file>

<file path=xl/sharedStrings.xml><?xml version="1.0" encoding="utf-8"?>
<sst xmlns="http://schemas.openxmlformats.org/spreadsheetml/2006/main" count="206" uniqueCount="134">
  <si>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</si>
  <si>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</si>
  <si>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</si>
  <si>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</si>
  <si>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</si>
  <si>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</si>
  <si>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Пояснение, Причина невыполнения индикатора, &lt;*&gt;</t>
  </si>
  <si>
    <t>шт</t>
  </si>
  <si>
    <t>Задача программы/ подпрограммы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</si>
  <si>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</si>
  <si>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  <charset val="204"/>
      </rPr>
      <t>Номер задачи,
n</t>
    </r>
    <r>
      <rPr>
        <sz val="10"/>
        <rFont val="Times New Roman"/>
        <family val="1"/>
        <charset val="204"/>
      </rPr>
      <t xml:space="preserve">
</t>
    </r>
  </si>
  <si>
    <t xml:space="preserve">Mп - весовое значение показателя (вес показателя), характеризующего мероприятие(подпрограмму) </t>
  </si>
  <si>
    <t>, где  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</si>
  <si>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</si>
  <si>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</si>
  <si>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</si>
  <si>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</si>
  <si>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</si>
  <si>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</si>
  <si>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Значение показателя:</t>
  </si>
  <si>
    <t>высокий уровень эффективности</t>
  </si>
  <si>
    <t>запланированный уровень эффективности</t>
  </si>
  <si>
    <t>низкий уровень эффективности</t>
  </si>
  <si>
    <t>*Индекс результативности мероприятий (подпрограмм) определяется по формулам:</t>
  </si>
  <si>
    <t xml:space="preserve">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</si>
  <si>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Iр - индекс результативности мероприятий (подпрограмм);</t>
  </si>
  <si>
    <t>ед</t>
  </si>
  <si>
    <t>ВЫВОД Программа является эффективной</t>
  </si>
  <si>
    <t>1 Подпрограмма "Создание условий для экономического развития Дружногорского городского поселения"</t>
  </si>
  <si>
    <t>повышение эффективности использования муниципального имущества и земельных ресурсов;-повышение доходов бюджета поселения</t>
  </si>
  <si>
    <t>поддержка малого и среднего предпринимательства</t>
  </si>
  <si>
    <t>Ед.</t>
  </si>
  <si>
    <t>Проведение встреч, презентаций  представителей малого и среднего бизнеса с молодёжью с целью популяризации предпринимательства</t>
  </si>
  <si>
    <t>чел</t>
  </si>
  <si>
    <t>1.</t>
  </si>
  <si>
    <t>Защита населения и территории от чрезвычайных ситуаций природного и техногенного характера, гражданская оборона</t>
  </si>
  <si>
    <t>2.</t>
  </si>
  <si>
    <t>Обеспечение пожарной безопасности</t>
  </si>
  <si>
    <t>3 Подпрограмма «Содержание и развитие улично-дорожной сети»</t>
  </si>
  <si>
    <t>2 Подпрограмма «Обеспечение безопасности»</t>
  </si>
  <si>
    <t>Приведение улично-дорожной сети в состояние, удовлетворяющее нормативным  требованиям</t>
  </si>
  <si>
    <t>Ремонт автомобильных дорог общего пользования местного значения с грунтощебеночным покрытием</t>
  </si>
  <si>
    <t>4 Подпрограмма «ЖКХ и благоустройство территории»</t>
  </si>
  <si>
    <t>Содержание муниципального жилищного фонда, обеспечение его сохранности.</t>
  </si>
  <si>
    <t>Организация бытового обслуживания населения</t>
  </si>
  <si>
    <t>Повышение качества окружающей среды за счет благоустройства территории поселения, обеспечения санитарно-эпидемиологического благополучия и экологической безопасности</t>
  </si>
  <si>
    <t>Рассмотрение обращений и заявлений граждан по вопросам помощи в ремонте муниципального жилого фонда</t>
  </si>
  <si>
    <t>Количество помывок в муниципальных банях</t>
  </si>
  <si>
    <t>Оснащение приборами учета, замена ламп накаливания энергосберегающими</t>
  </si>
  <si>
    <t>Обеспечение планомерной замены аварийных и больных зеленых насаждений на новые, озеленение дворовых территорий</t>
  </si>
  <si>
    <t>Обеспечение детских площадок сертифицированным, исправным оборудованием</t>
  </si>
  <si>
    <t>Ликвидация несанкционированных свалок</t>
  </si>
  <si>
    <t>5 Подпрограмма «Развитие культуры, организация праздничных мероприятий»</t>
  </si>
  <si>
    <t xml:space="preserve">-создание благоприятных условий обеспечения культурного досуга жителей Дружногорского городского поселения; </t>
  </si>
  <si>
    <t>- организация библиотечного обслуживания населения, комплектование и обеспечение сохранности библиотечных фондов библиотек поселения.</t>
  </si>
  <si>
    <t>Количество организованных культурно-массовых мероприятий</t>
  </si>
  <si>
    <t xml:space="preserve">Среднее количество посетителей организованных культурно-массовых мероприятий </t>
  </si>
  <si>
    <t>Число клубных формирований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</si>
  <si>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</si>
  <si>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</si>
  <si>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>Охват населения поселения библиотечным обслуживанием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</si>
  <si>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</si>
  <si>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</si>
  <si>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</si>
  <si>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>человек</t>
  </si>
  <si>
    <t>процент</t>
  </si>
  <si>
    <t>6 Подпрограмма «Развитие физической культуры, спорта и молодежной политики»</t>
  </si>
  <si>
    <t xml:space="preserve">%  </t>
  </si>
  <si>
    <t>Создание условий для привлечения населения к активному здоровому образу жизни, организация физкультурных и массовых спортивных мероприятий</t>
  </si>
  <si>
    <t>Привлечение несовершеннолетних граждан к общественным мероприятиям,  обеспечение занятости и материальная поддержка</t>
  </si>
  <si>
    <t>доля граждан, занимающихся физической культурой и спортом от общей численности населения поселения</t>
  </si>
  <si>
    <t>доля детей и молодежи, регулярно занимающихся в спортивных секциях, клубах и иных объединениях спортивной направленности от общей численности детей и молодежи</t>
  </si>
  <si>
    <t>обеспечение и увеличение количества проведенных физкультурных и спортивных мероприятий в поселении</t>
  </si>
  <si>
    <t>Трудоустройство несовершеннолетних граждан и бригадира</t>
  </si>
  <si>
    <t>количество муниципальных служащих, прошедших обучение</t>
  </si>
  <si>
    <t xml:space="preserve">ВЫВОД: Подпрограмма является эффективной. </t>
  </si>
  <si>
    <t>Охрана объекта</t>
  </si>
  <si>
    <t>Ликвидация (валка) деревьев «угрозы» на территории  Дружногорского городского поселения</t>
  </si>
  <si>
    <t>Ремонт автомобильных дорог общего пользования местного значения в          асфальтобетонном покрытии</t>
  </si>
  <si>
    <t>Технический надзор за выполнением работ по ремонту дорог</t>
  </si>
  <si>
    <t>Положительная экспертиза сметной документации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</si>
  <si>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</si>
  <si>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Проведение мероприятий по переселению граждан из аварийного жилищного фонда</t>
  </si>
  <si>
    <t>Скашивание газонов</t>
  </si>
  <si>
    <t>Уничтожение борщевика Сосновского</t>
  </si>
  <si>
    <t>м3</t>
  </si>
  <si>
    <t>Га</t>
  </si>
  <si>
    <t>Муниципальная программа "Социально-экономическое развитие Дружногорского городского поселения Гатчинского муниципального района на 2018-2020 гг."</t>
  </si>
  <si>
    <t>Обеспечение выплат стимулирующего характера работникам муниципальных учреждений культуры</t>
  </si>
  <si>
    <t>Количество специалистов</t>
  </si>
  <si>
    <t>Подпрограмма № 8. «Энергосбережение и повышение энергетической эффективности»</t>
  </si>
  <si>
    <t>Установка АИТП в  многоквартирных домах г.п. Дружная Горка Дружногорского городского поселения Гатчинского муниципального района Ленинградской области</t>
  </si>
  <si>
    <t>Повышение качества окружающей среды за счет благоустройства территории поселения</t>
  </si>
  <si>
    <t>Количество установленных АИТП</t>
  </si>
  <si>
    <t>Оценка эффективности муниципальных программ, реализуемых на территории Дружногорского городского поселения за 2020 год*</t>
  </si>
  <si>
    <t>Технологическое присоединнение к электрическим сетям</t>
  </si>
  <si>
    <t>Определение рыночной стоимости объектов имущества</t>
  </si>
  <si>
    <t>Расзработка проекта системы оповещения</t>
  </si>
  <si>
    <t>Выполнение работ по внесению в Единый государственный реестр недвижимости сведений о местоположении границ территориальных зон</t>
  </si>
  <si>
    <t xml:space="preserve">Подготовка градостроительных планов земельных участков и проведение, необходимых в связи с этим, геодезических работ
</t>
  </si>
  <si>
    <t>Оказание консультационной и информационной поддержки субъектам малого и среднего предпринимательства</t>
  </si>
  <si>
    <t>Количество муниципальных служащих, прошедших обучение</t>
  </si>
  <si>
    <t>Выполнения работ по инженерно-геодезическим изысканиям и технической инвентаризации в целях постановки на государственный кадастровый учет и государственной регистрации права на объекты муниципальной собственности</t>
  </si>
  <si>
    <t>Межевание земельных участков</t>
  </si>
  <si>
    <t>ВЫВОД: Индекс результативности подпрограммы 1,0. Индекс эффективности подпрограммы 0,929 Согласно методике оценки эффективности программа имеет высокий уровень эффективности.</t>
  </si>
  <si>
    <t>Техническое обслуживание тревожной системы</t>
  </si>
  <si>
    <r>
      <t xml:space="preserve">ВЫВОД: Индекс результативности подпрограммы 1,0. Индекс эффективности подпрограммы 0,996 Согласно методике оценки эффективности программа имеет высокий уровень </t>
    </r>
    <r>
      <rPr>
        <b/>
        <i/>
        <sz val="10"/>
        <rFont val="Arial Cyr"/>
        <charset val="204"/>
      </rPr>
      <t xml:space="preserve"> </t>
    </r>
    <r>
      <rPr>
        <i/>
        <sz val="10"/>
        <rFont val="Arial Cyr"/>
        <charset val="204"/>
      </rPr>
      <t>эффективности.</t>
    </r>
  </si>
  <si>
    <t>часов</t>
  </si>
  <si>
    <t>Очистка дорог от снега</t>
  </si>
  <si>
    <t>м2</t>
  </si>
  <si>
    <t>Обеспечение безопасности дорожного движения</t>
  </si>
  <si>
    <t>Установка ИДН</t>
  </si>
  <si>
    <t>Установка дорожных знаков</t>
  </si>
  <si>
    <t>Ремонт проезда от ул. Введенского до ТП №7 в г.п. Дружная Горка</t>
  </si>
  <si>
    <t xml:space="preserve">Ремонт дворовых территорий </t>
  </si>
  <si>
    <r>
      <t xml:space="preserve">ВЫВОД:  В результате расчетов индекс результативности подпрограммы = 1,0 , а индекс эффективности = 0,998 , то есть подпрограмма имеет </t>
    </r>
    <r>
      <rPr>
        <b/>
        <i/>
        <sz val="10"/>
        <rFont val="Arial Cyr"/>
        <charset val="204"/>
      </rPr>
      <t>высокий уровень  эффективности.</t>
    </r>
  </si>
  <si>
    <t>Ликвидация (валка) деревьев «угрозы»</t>
  </si>
  <si>
    <t>ед.</t>
  </si>
  <si>
    <t>Акарицидная обработка 5га</t>
  </si>
  <si>
    <t>Противопожарное окашивание и опашка территории</t>
  </si>
  <si>
    <t>м/п</t>
  </si>
  <si>
    <t>Устройство подъездов к контейнерным площадкам и контейнерных порщадок</t>
  </si>
  <si>
    <t>Ремонт дорог щебнем</t>
  </si>
  <si>
    <t>Устройство основания детских площадок</t>
  </si>
  <si>
    <t>Строительный контроль</t>
  </si>
  <si>
    <t xml:space="preserve">Благоустройство дворовой терриории </t>
  </si>
  <si>
    <t xml:space="preserve">Мероприятия по содержанию мест захоронений </t>
  </si>
  <si>
    <t xml:space="preserve">Мероприятия по ремонту мест воинских захоронений </t>
  </si>
  <si>
    <r>
      <t xml:space="preserve">ВЫВОД:  В результате расчетов индекс результативности подпрограммы = 0,985  , а индекс эффективности =  0 ,975    , то есть подпрограмма имеет </t>
    </r>
    <r>
      <rPr>
        <b/>
        <i/>
        <sz val="10"/>
        <rFont val="Arial Cyr"/>
        <charset val="204"/>
      </rPr>
      <t>высокий уровень эффективности</t>
    </r>
  </si>
  <si>
    <t>ВЫВОД: Индекс результативности (Iр)= 0,9 Индекс эффективности Iэ= 0,897, то есть подпрограмма имеет запланированный уровень эффективности.</t>
  </si>
  <si>
    <r>
      <t xml:space="preserve">ВЫВОД:  В результате расчетов индекс результативности подпрограммы = 0,999 , а индекс эффективности = 0,990 , то есть подпрограмма имеет </t>
    </r>
    <r>
      <rPr>
        <b/>
        <i/>
        <sz val="10"/>
        <rFont val="Arial Cyr"/>
        <charset val="204"/>
      </rPr>
      <t xml:space="preserve">высокий уровень эффективности    ВЫВОД: Подпрограмма является эффективной. </t>
    </r>
  </si>
  <si>
    <r>
      <t xml:space="preserve">ВЫВОД:  В результате расчетов индекс результативности подпрограммы = 1,0 , а индекс эффективности = 1,0 , то есть подпрограмма имеет </t>
    </r>
    <r>
      <rPr>
        <b/>
        <i/>
        <sz val="10"/>
        <rFont val="Arial Cyr"/>
        <charset val="204"/>
      </rPr>
      <t xml:space="preserve">высокий уровень эффективности    ВЫВОД: Подпрограмма является эффективной. </t>
    </r>
  </si>
  <si>
    <r>
      <t>ВЫВОД:  В результате расчетов индекс результативности программы = 0,978, а индекс эффективности = 0,969 , то есть программа имеет высокий</t>
    </r>
    <r>
      <rPr>
        <b/>
        <i/>
        <sz val="10"/>
        <rFont val="Arial Cyr"/>
        <charset val="204"/>
      </rPr>
      <t xml:space="preserve"> уровень эффективности</t>
    </r>
  </si>
  <si>
    <t>Ограничение работы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</si>
</sst>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9" fillId="0" borderId="0" xfId="0" applyFont="1"/>
    <xf numFmtId="0" fontId="13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0" fillId="0" borderId="2" xfId="0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/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5" xfId="0" applyFont="1" applyBorder="1" applyAlignment="1">
      <alignment horizontal="justify" vertical="top"/>
    </xf>
    <xf numFmtId="0" fontId="15" fillId="0" borderId="1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4" fontId="0" fillId="0" borderId="0" xfId="0" applyNumberFormat="1" applyBorder="1"/>
    <xf numFmtId="4" fontId="0" fillId="0" borderId="0" xfId="0" applyNumberFormat="1"/>
    <xf numFmtId="0" fontId="0" fillId="2" borderId="0" xfId="0" applyFill="1"/>
    <xf numFmtId="0" fontId="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Font="1"/>
    <xf numFmtId="4" fontId="0" fillId="2" borderId="0" xfId="0" applyNumberFormat="1" applyFill="1"/>
    <xf numFmtId="4" fontId="2" fillId="0" borderId="0" xfId="0" applyNumberFormat="1" applyFont="1"/>
    <xf numFmtId="0" fontId="0" fillId="2" borderId="8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4" fontId="6" fillId="0" borderId="0" xfId="0" applyNumberFormat="1" applyFont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1" fontId="17" fillId="2" borderId="40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4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8" xfId="0" applyFill="1" applyBorder="1" applyAlignment="1">
      <alignment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/>
    <xf numFmtId="0" fontId="9" fillId="0" borderId="3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2" borderId="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39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1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/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6" xfId="0" applyFont="1" applyBorder="1" applyAlignment="1">
      <alignment horizontal="justify" vertical="top" wrapText="1"/>
    </xf>
    <xf numFmtId="0" fontId="15" fillId="0" borderId="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0" fillId="3" borderId="30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91</xdr:row>
      <xdr:rowOff>95250</xdr:rowOff>
    </xdr:from>
    <xdr:to>
      <xdr:col>3</xdr:col>
      <xdr:colOff>57150</xdr:colOff>
      <xdr:row>94</xdr:row>
      <xdr:rowOff>28575</xdr:rowOff>
    </xdr:to>
    <xdr:pic>
      <xdr:nvPicPr>
        <xdr:cNvPr id="426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27384375"/>
          <a:ext cx="857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1133475</xdr:colOff>
      <xdr:row>94</xdr:row>
      <xdr:rowOff>104775</xdr:rowOff>
    </xdr:from>
    <xdr:to>
      <xdr:col>2</xdr:col>
      <xdr:colOff>1990725</xdr:colOff>
      <xdr:row>95</xdr:row>
      <xdr:rowOff>200025</xdr:rowOff>
    </xdr:to>
    <xdr:pic>
      <xdr:nvPicPr>
        <xdr:cNvPr id="426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27974925"/>
          <a:ext cx="857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1066800</xdr:colOff>
      <xdr:row>96</xdr:row>
      <xdr:rowOff>66675</xdr:rowOff>
    </xdr:from>
    <xdr:to>
      <xdr:col>2</xdr:col>
      <xdr:colOff>2009775</xdr:colOff>
      <xdr:row>97</xdr:row>
      <xdr:rowOff>180975</xdr:rowOff>
    </xdr:to>
    <xdr:pic>
      <xdr:nvPicPr>
        <xdr:cNvPr id="4266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283559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99</xdr:row>
      <xdr:rowOff>66675</xdr:rowOff>
    </xdr:from>
    <xdr:to>
      <xdr:col>2</xdr:col>
      <xdr:colOff>1952625</xdr:colOff>
      <xdr:row>100</xdr:row>
      <xdr:rowOff>190500</xdr:rowOff>
    </xdr:to>
    <xdr:pic>
      <xdr:nvPicPr>
        <xdr:cNvPr id="426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3450" y="29013150"/>
          <a:ext cx="1371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714375</xdr:colOff>
      <xdr:row>103</xdr:row>
      <xdr:rowOff>9525</xdr:rowOff>
    </xdr:from>
    <xdr:to>
      <xdr:col>2</xdr:col>
      <xdr:colOff>1514475</xdr:colOff>
      <xdr:row>104</xdr:row>
      <xdr:rowOff>76200</xdr:rowOff>
    </xdr:to>
    <xdr:pic>
      <xdr:nvPicPr>
        <xdr:cNvPr id="426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6800" y="29746575"/>
          <a:ext cx="8001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676275</xdr:colOff>
      <xdr:row>104</xdr:row>
      <xdr:rowOff>123825</xdr:rowOff>
    </xdr:from>
    <xdr:to>
      <xdr:col>2</xdr:col>
      <xdr:colOff>1590675</xdr:colOff>
      <xdr:row>106</xdr:row>
      <xdr:rowOff>38100</xdr:rowOff>
    </xdr:to>
    <xdr:pic>
      <xdr:nvPicPr>
        <xdr:cNvPr id="426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8700" y="30099000"/>
          <a:ext cx="914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952500</xdr:colOff>
      <xdr:row>106</xdr:row>
      <xdr:rowOff>114300</xdr:rowOff>
    </xdr:from>
    <xdr:to>
      <xdr:col>2</xdr:col>
      <xdr:colOff>1495425</xdr:colOff>
      <xdr:row>108</xdr:row>
      <xdr:rowOff>19050</xdr:rowOff>
    </xdr:to>
    <xdr:pic>
      <xdr:nvPicPr>
        <xdr:cNvPr id="427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04925" y="30489525"/>
          <a:ext cx="542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Normal="100" zoomScaleSheetLayoutView="80" workbookViewId="0">
      <selection activeCell="K54" sqref="K54"/>
    </sheetView>
  </sheetViews>
  <sheetFormatPr defaultRowHeight="12.75"/>
  <cols>
    <col min="1" max="1" width="0.140625" style="1" customWidth="1"/>
    <col min="2" max="2" width="5.140625" style="26" customWidth="1"/>
    <col min="3" max="3" width="30.5703125" customWidth="1"/>
    <col min="4" max="4" width="39.140625" customWidth="1"/>
    <col min="5" max="5" width="10" customWidth="1"/>
    <col min="6" max="6" width="12.5703125" style="57" customWidth="1"/>
    <col min="7" max="7" width="13.85546875" customWidth="1"/>
    <col min="8" max="8" width="11.85546875" customWidth="1"/>
    <col min="9" max="9" width="23.7109375" customWidth="1"/>
    <col min="10" max="10" width="110.28515625" style="44" customWidth="1"/>
    <col min="11" max="11" width="11.85546875" style="44" customWidth="1"/>
    <col min="12" max="12" width="13.140625" style="44" customWidth="1"/>
    <col min="13" max="18" width="9.140625" style="44"/>
  </cols>
  <sheetData>
    <row r="1" spans="1:18">
      <c r="A1" s="3"/>
      <c r="B1" s="150" t="s">
        <v>94</v>
      </c>
      <c r="C1" s="151"/>
      <c r="D1" s="151"/>
      <c r="E1" s="151"/>
      <c r="F1" s="151"/>
      <c r="G1" s="151"/>
      <c r="H1" s="151"/>
      <c r="I1" s="152"/>
    </row>
    <row r="2" spans="1:18" ht="21.6" customHeight="1">
      <c r="A2" s="3"/>
      <c r="B2" s="153"/>
      <c r="C2" s="154"/>
      <c r="D2" s="154"/>
      <c r="E2" s="154"/>
      <c r="F2" s="154"/>
      <c r="G2" s="154"/>
      <c r="H2" s="154"/>
      <c r="I2" s="155"/>
    </row>
    <row r="3" spans="1:18">
      <c r="A3" s="3"/>
      <c r="B3" s="160" t="s">
        <v>10</v>
      </c>
      <c r="C3" s="157" t="s">
        <v>8</v>
      </c>
      <c r="D3" s="156" t="s">
        <v>0</v>
      </c>
      <c r="E3" s="158" t="s">
        <v>1</v>
      </c>
      <c r="F3" s="158" t="s">
        <v>2</v>
      </c>
      <c r="G3" s="158"/>
      <c r="H3" s="158"/>
      <c r="I3" s="167" t="s">
        <v>6</v>
      </c>
    </row>
    <row r="4" spans="1:18" ht="88.15" customHeight="1" thickBot="1">
      <c r="A4" s="3"/>
      <c r="B4" s="161"/>
      <c r="C4" s="166"/>
      <c r="D4" s="157"/>
      <c r="E4" s="159"/>
      <c r="F4" s="41" t="s">
        <v>3</v>
      </c>
      <c r="G4" s="32" t="s">
        <v>4</v>
      </c>
      <c r="H4" s="32" t="s">
        <v>9</v>
      </c>
      <c r="I4" s="168"/>
    </row>
    <row r="5" spans="1:18" ht="31.5" customHeight="1" thickBot="1">
      <c r="A5" s="3"/>
      <c r="B5" s="162" t="s">
        <v>87</v>
      </c>
      <c r="C5" s="163"/>
      <c r="D5" s="164"/>
      <c r="E5" s="164"/>
      <c r="F5" s="164"/>
      <c r="G5" s="164"/>
      <c r="H5" s="164"/>
      <c r="I5" s="165"/>
    </row>
    <row r="6" spans="1:18" ht="24" customHeight="1">
      <c r="A6" s="3"/>
      <c r="B6" s="175" t="s">
        <v>28</v>
      </c>
      <c r="C6" s="176"/>
      <c r="D6" s="177"/>
      <c r="E6" s="177"/>
      <c r="F6" s="177"/>
      <c r="G6" s="177"/>
      <c r="H6" s="177"/>
      <c r="I6" s="178"/>
    </row>
    <row r="7" spans="1:18" ht="92.25" customHeight="1">
      <c r="A7" s="3"/>
      <c r="B7" s="180">
        <v>1</v>
      </c>
      <c r="C7" s="179" t="s">
        <v>29</v>
      </c>
      <c r="D7" s="72" t="s">
        <v>102</v>
      </c>
      <c r="E7" s="12" t="s">
        <v>26</v>
      </c>
      <c r="F7" s="12">
        <v>2</v>
      </c>
      <c r="G7" s="33">
        <v>2</v>
      </c>
      <c r="H7" s="13">
        <f>G7/F7*100</f>
        <v>100</v>
      </c>
      <c r="I7" s="27"/>
    </row>
    <row r="8" spans="1:18" ht="37.5" customHeight="1">
      <c r="A8" s="3"/>
      <c r="B8" s="180"/>
      <c r="C8" s="179"/>
      <c r="D8" s="73" t="s">
        <v>95</v>
      </c>
      <c r="E8" s="12" t="s">
        <v>26</v>
      </c>
      <c r="F8" s="12">
        <v>2</v>
      </c>
      <c r="G8" s="33">
        <v>2</v>
      </c>
      <c r="H8" s="13">
        <f t="shared" ref="H8" si="0">G8/F8*100</f>
        <v>100</v>
      </c>
      <c r="I8" s="27"/>
    </row>
    <row r="9" spans="1:18" ht="43.5" customHeight="1">
      <c r="A9" s="3"/>
      <c r="B9" s="180"/>
      <c r="C9" s="179"/>
      <c r="D9" s="73" t="s">
        <v>96</v>
      </c>
      <c r="E9" s="12" t="s">
        <v>26</v>
      </c>
      <c r="F9" s="12">
        <v>34</v>
      </c>
      <c r="G9" s="33">
        <v>34</v>
      </c>
      <c r="H9" s="13">
        <f t="shared" ref="H9:H15" si="1">G9/F9*100</f>
        <v>100</v>
      </c>
      <c r="I9" s="27"/>
    </row>
    <row r="10" spans="1:18" ht="54" customHeight="1">
      <c r="A10" s="3"/>
      <c r="B10" s="180"/>
      <c r="C10" s="179"/>
      <c r="D10" s="74" t="s">
        <v>98</v>
      </c>
      <c r="E10" s="75" t="s">
        <v>26</v>
      </c>
      <c r="F10" s="75">
        <v>7</v>
      </c>
      <c r="G10" s="76">
        <v>7</v>
      </c>
      <c r="H10" s="77">
        <f t="shared" si="1"/>
        <v>100</v>
      </c>
      <c r="I10" s="27"/>
    </row>
    <row r="11" spans="1:18" ht="28.5" customHeight="1">
      <c r="A11" s="3"/>
      <c r="B11" s="180"/>
      <c r="C11" s="179"/>
      <c r="D11" s="78" t="s">
        <v>103</v>
      </c>
      <c r="E11" s="12" t="s">
        <v>26</v>
      </c>
      <c r="F11" s="12">
        <v>13</v>
      </c>
      <c r="G11" s="13">
        <v>13</v>
      </c>
      <c r="H11" s="77">
        <f t="shared" si="1"/>
        <v>100</v>
      </c>
      <c r="I11" s="27"/>
    </row>
    <row r="12" spans="1:18" ht="66.75" customHeight="1">
      <c r="A12" s="3"/>
      <c r="B12" s="180"/>
      <c r="C12" s="179"/>
      <c r="D12" s="72" t="s">
        <v>99</v>
      </c>
      <c r="E12" s="12" t="s">
        <v>26</v>
      </c>
      <c r="F12" s="12">
        <v>1</v>
      </c>
      <c r="G12" s="33">
        <v>1</v>
      </c>
      <c r="H12" s="13">
        <f t="shared" si="1"/>
        <v>100</v>
      </c>
      <c r="I12" s="27"/>
    </row>
    <row r="13" spans="1:18" ht="44.25" customHeight="1">
      <c r="A13" s="3"/>
      <c r="B13" s="183">
        <v>2</v>
      </c>
      <c r="C13" s="181" t="s">
        <v>30</v>
      </c>
      <c r="D13" s="72" t="s">
        <v>100</v>
      </c>
      <c r="E13" s="12" t="s">
        <v>31</v>
      </c>
      <c r="F13" s="12">
        <v>1</v>
      </c>
      <c r="G13" s="34">
        <v>1</v>
      </c>
      <c r="H13" s="13">
        <f t="shared" si="1"/>
        <v>100</v>
      </c>
      <c r="I13" s="30"/>
    </row>
    <row r="14" spans="1:18" ht="54.75" customHeight="1">
      <c r="A14" s="3"/>
      <c r="B14" s="184"/>
      <c r="C14" s="182"/>
      <c r="D14" s="10" t="s">
        <v>32</v>
      </c>
      <c r="E14" s="12" t="s">
        <v>26</v>
      </c>
      <c r="F14" s="12">
        <v>1</v>
      </c>
      <c r="G14" s="34">
        <v>1</v>
      </c>
      <c r="H14" s="13">
        <f t="shared" si="1"/>
        <v>100</v>
      </c>
      <c r="I14" s="30"/>
    </row>
    <row r="15" spans="1:18" s="17" customFormat="1" ht="27.75" customHeight="1">
      <c r="A15" s="3"/>
      <c r="B15" s="31">
        <v>3</v>
      </c>
      <c r="C15" s="38" t="s">
        <v>74</v>
      </c>
      <c r="D15" s="72" t="s">
        <v>101</v>
      </c>
      <c r="E15" s="35" t="s">
        <v>33</v>
      </c>
      <c r="F15" s="12">
        <v>2</v>
      </c>
      <c r="G15" s="13">
        <v>2</v>
      </c>
      <c r="H15" s="13">
        <f t="shared" si="1"/>
        <v>100</v>
      </c>
      <c r="I15" s="27"/>
      <c r="J15" s="60"/>
      <c r="K15" s="60">
        <f>SUM(H7:H15)</f>
        <v>900</v>
      </c>
      <c r="L15" s="60">
        <f>K15/9</f>
        <v>100</v>
      </c>
      <c r="M15" s="60"/>
      <c r="N15" s="60"/>
      <c r="O15" s="60"/>
      <c r="P15" s="60"/>
      <c r="Q15" s="60"/>
      <c r="R15" s="60"/>
    </row>
    <row r="16" spans="1:18" ht="36.75" customHeight="1">
      <c r="A16" s="3"/>
      <c r="B16" s="135" t="s">
        <v>104</v>
      </c>
      <c r="C16" s="136"/>
      <c r="D16" s="136"/>
      <c r="E16" s="136"/>
      <c r="F16" s="136"/>
      <c r="G16" s="136"/>
      <c r="H16" s="136"/>
      <c r="I16" s="137"/>
    </row>
    <row r="17" spans="1:18" ht="26.25" customHeight="1" thickBot="1">
      <c r="A17" s="3"/>
      <c r="B17" s="135" t="s">
        <v>75</v>
      </c>
      <c r="C17" s="136"/>
      <c r="D17" s="136"/>
      <c r="E17" s="136"/>
      <c r="F17" s="136"/>
      <c r="G17" s="136"/>
      <c r="H17" s="136"/>
      <c r="I17" s="137"/>
    </row>
    <row r="18" spans="1:18" ht="22.5" customHeight="1">
      <c r="A18" s="3"/>
      <c r="B18" s="185" t="s">
        <v>39</v>
      </c>
      <c r="C18" s="186"/>
      <c r="D18" s="187"/>
      <c r="E18" s="187"/>
      <c r="F18" s="187"/>
      <c r="G18" s="187"/>
      <c r="H18" s="187"/>
      <c r="I18" s="188"/>
    </row>
    <row r="19" spans="1:18" s="45" customFormat="1" ht="22.5" customHeight="1">
      <c r="A19" s="3"/>
      <c r="B19" s="94" t="s">
        <v>34</v>
      </c>
      <c r="C19" s="118" t="s">
        <v>35</v>
      </c>
      <c r="D19" s="42" t="s">
        <v>76</v>
      </c>
      <c r="E19" s="15" t="s">
        <v>26</v>
      </c>
      <c r="F19" s="46">
        <v>1</v>
      </c>
      <c r="G19" s="46">
        <v>1</v>
      </c>
      <c r="H19" s="14">
        <f>G19/F19*100</f>
        <v>100</v>
      </c>
      <c r="I19" s="46"/>
      <c r="J19" s="61"/>
      <c r="K19" s="61"/>
      <c r="L19" s="61"/>
      <c r="M19" s="61"/>
      <c r="N19" s="61"/>
      <c r="O19" s="61"/>
      <c r="P19" s="61"/>
      <c r="Q19" s="61"/>
      <c r="R19" s="61"/>
    </row>
    <row r="20" spans="1:18" s="45" customFormat="1" ht="22.5" customHeight="1">
      <c r="A20" s="3"/>
      <c r="B20" s="95"/>
      <c r="C20" s="171"/>
      <c r="D20" s="79" t="s">
        <v>105</v>
      </c>
      <c r="E20" s="71" t="s">
        <v>26</v>
      </c>
      <c r="F20" s="46">
        <v>1</v>
      </c>
      <c r="G20" s="46">
        <v>1</v>
      </c>
      <c r="H20" s="14">
        <f>G20/F20*100</f>
        <v>100</v>
      </c>
      <c r="I20" s="80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9.25" customHeight="1">
      <c r="A21" s="3"/>
      <c r="B21" s="169"/>
      <c r="C21" s="119"/>
      <c r="D21" s="19" t="s">
        <v>77</v>
      </c>
      <c r="E21" s="15" t="s">
        <v>26</v>
      </c>
      <c r="F21" s="15">
        <v>17</v>
      </c>
      <c r="G21" s="14">
        <v>17</v>
      </c>
      <c r="H21" s="14">
        <f>G21/F21*100</f>
        <v>100</v>
      </c>
      <c r="I21" s="27"/>
    </row>
    <row r="22" spans="1:18" ht="18.75" customHeight="1">
      <c r="A22" s="3"/>
      <c r="B22" s="170"/>
      <c r="C22" s="120"/>
      <c r="D22" s="73" t="s">
        <v>97</v>
      </c>
      <c r="E22" s="71" t="s">
        <v>26</v>
      </c>
      <c r="F22" s="15">
        <v>1</v>
      </c>
      <c r="G22" s="14">
        <v>1</v>
      </c>
      <c r="H22" s="14">
        <f t="shared" ref="H22:H24" si="2">G22/F22*100</f>
        <v>100</v>
      </c>
      <c r="I22" s="27"/>
    </row>
    <row r="23" spans="1:18" ht="18" customHeight="1">
      <c r="A23" s="3"/>
      <c r="B23" s="115" t="s">
        <v>36</v>
      </c>
      <c r="C23" s="124" t="s">
        <v>37</v>
      </c>
      <c r="D23" s="172" t="s">
        <v>76</v>
      </c>
      <c r="E23" s="121" t="s">
        <v>26</v>
      </c>
      <c r="F23" s="15"/>
      <c r="G23" s="14"/>
      <c r="H23" s="14"/>
      <c r="I23" s="27"/>
    </row>
    <row r="24" spans="1:18" ht="16.5" customHeight="1">
      <c r="A24" s="3"/>
      <c r="B24" s="115"/>
      <c r="C24" s="124"/>
      <c r="D24" s="119"/>
      <c r="E24" s="174"/>
      <c r="F24" s="15">
        <v>1</v>
      </c>
      <c r="G24" s="14">
        <v>1</v>
      </c>
      <c r="H24" s="14">
        <f t="shared" si="2"/>
        <v>100</v>
      </c>
      <c r="I24" s="27"/>
    </row>
    <row r="25" spans="1:18" ht="14.25" customHeight="1">
      <c r="A25" s="3"/>
      <c r="B25" s="115"/>
      <c r="C25" s="124"/>
      <c r="D25" s="173"/>
      <c r="E25" s="123"/>
      <c r="F25" s="15"/>
      <c r="G25" s="14"/>
      <c r="H25" s="14"/>
      <c r="I25" s="27"/>
      <c r="K25" s="44">
        <f>H19+H20+H21+H22+H24</f>
        <v>500</v>
      </c>
      <c r="L25" s="44">
        <f>K25/5</f>
        <v>100</v>
      </c>
    </row>
    <row r="26" spans="1:18" ht="42.75" customHeight="1">
      <c r="A26" s="3"/>
      <c r="B26" s="135" t="s">
        <v>106</v>
      </c>
      <c r="C26" s="136"/>
      <c r="D26" s="136"/>
      <c r="E26" s="136"/>
      <c r="F26" s="136"/>
      <c r="G26" s="136"/>
      <c r="H26" s="136"/>
      <c r="I26" s="137"/>
    </row>
    <row r="27" spans="1:18" ht="18.75" customHeight="1" thickBot="1">
      <c r="A27" s="3"/>
      <c r="B27" s="135" t="s">
        <v>75</v>
      </c>
      <c r="C27" s="136"/>
      <c r="D27" s="136"/>
      <c r="E27" s="136"/>
      <c r="F27" s="136"/>
      <c r="G27" s="136"/>
      <c r="H27" s="136"/>
      <c r="I27" s="137"/>
    </row>
    <row r="28" spans="1:18" ht="30.75" customHeight="1">
      <c r="A28" s="3"/>
      <c r="B28" s="106" t="s">
        <v>38</v>
      </c>
      <c r="C28" s="107"/>
      <c r="D28" s="108"/>
      <c r="E28" s="108"/>
      <c r="F28" s="108"/>
      <c r="G28" s="108"/>
      <c r="H28" s="108"/>
      <c r="I28" s="109"/>
    </row>
    <row r="29" spans="1:18" ht="39.75" customHeight="1">
      <c r="A29" s="3"/>
      <c r="B29" s="94">
        <v>1</v>
      </c>
      <c r="C29" s="98" t="s">
        <v>40</v>
      </c>
      <c r="D29" s="72" t="s">
        <v>78</v>
      </c>
      <c r="E29" s="71" t="s">
        <v>109</v>
      </c>
      <c r="F29" s="81">
        <f>SUM(N29:Q29)</f>
        <v>2981.3</v>
      </c>
      <c r="G29" s="9">
        <v>2981.3</v>
      </c>
      <c r="H29" s="14">
        <f>G29/F29*100</f>
        <v>100</v>
      </c>
      <c r="I29" s="47"/>
      <c r="N29" s="44">
        <v>381.3</v>
      </c>
      <c r="O29" s="44">
        <v>202</v>
      </c>
      <c r="P29" s="44">
        <v>2112</v>
      </c>
      <c r="Q29" s="44">
        <v>286</v>
      </c>
    </row>
    <row r="30" spans="1:18" ht="24" customHeight="1">
      <c r="A30" s="3"/>
      <c r="B30" s="95"/>
      <c r="C30" s="99"/>
      <c r="D30" s="72" t="s">
        <v>108</v>
      </c>
      <c r="E30" s="71" t="s">
        <v>107</v>
      </c>
      <c r="F30" s="71">
        <v>166</v>
      </c>
      <c r="G30" s="9">
        <v>166</v>
      </c>
      <c r="H30" s="14">
        <f t="shared" ref="H30:H35" si="3">G30/F30*100</f>
        <v>100</v>
      </c>
      <c r="I30" s="47"/>
    </row>
    <row r="31" spans="1:18" ht="31.5" customHeight="1">
      <c r="A31" s="3"/>
      <c r="B31" s="95"/>
      <c r="C31" s="99"/>
      <c r="D31" s="72" t="s">
        <v>79</v>
      </c>
      <c r="E31" s="71" t="s">
        <v>26</v>
      </c>
      <c r="F31" s="71">
        <v>2</v>
      </c>
      <c r="G31" s="9">
        <v>2</v>
      </c>
      <c r="H31" s="14">
        <f t="shared" si="3"/>
        <v>100</v>
      </c>
      <c r="I31" s="47"/>
    </row>
    <row r="32" spans="1:18" ht="34.5" customHeight="1">
      <c r="A32" s="3"/>
      <c r="B32" s="95"/>
      <c r="C32" s="99"/>
      <c r="D32" s="72" t="s">
        <v>80</v>
      </c>
      <c r="E32" s="71" t="s">
        <v>26</v>
      </c>
      <c r="F32" s="71">
        <v>3</v>
      </c>
      <c r="G32" s="9">
        <v>3</v>
      </c>
      <c r="H32" s="14">
        <f t="shared" si="3"/>
        <v>100</v>
      </c>
      <c r="I32" s="47"/>
    </row>
    <row r="33" spans="1:18" ht="16.5" customHeight="1">
      <c r="A33" s="3"/>
      <c r="B33" s="96"/>
      <c r="C33" s="100"/>
      <c r="D33" s="83" t="s">
        <v>114</v>
      </c>
      <c r="E33" s="71" t="s">
        <v>26</v>
      </c>
      <c r="F33" s="71">
        <v>2</v>
      </c>
      <c r="G33" s="9">
        <v>2</v>
      </c>
      <c r="H33" s="14">
        <f t="shared" si="3"/>
        <v>100</v>
      </c>
      <c r="I33" s="47"/>
    </row>
    <row r="34" spans="1:18" ht="47.25" customHeight="1">
      <c r="A34" s="3"/>
      <c r="B34" s="96"/>
      <c r="C34" s="100"/>
      <c r="D34" s="72" t="s">
        <v>41</v>
      </c>
      <c r="E34" s="71" t="s">
        <v>109</v>
      </c>
      <c r="F34" s="81">
        <f>N34+O34</f>
        <v>1540</v>
      </c>
      <c r="G34" s="9">
        <v>1540</v>
      </c>
      <c r="H34" s="14">
        <f>G34/F34*100</f>
        <v>100</v>
      </c>
      <c r="I34" s="47"/>
      <c r="N34" s="44">
        <v>1015</v>
      </c>
      <c r="O34" s="44">
        <v>525</v>
      </c>
    </row>
    <row r="35" spans="1:18" ht="49.5" customHeight="1">
      <c r="A35" s="3"/>
      <c r="B35" s="97"/>
      <c r="C35" s="101"/>
      <c r="D35" s="83" t="s">
        <v>113</v>
      </c>
      <c r="E35" s="71" t="s">
        <v>109</v>
      </c>
      <c r="F35" s="71">
        <v>342</v>
      </c>
      <c r="G35" s="9">
        <v>342</v>
      </c>
      <c r="H35" s="14">
        <f t="shared" si="3"/>
        <v>100</v>
      </c>
      <c r="I35" s="47"/>
      <c r="K35" s="44">
        <f>SUM(H29:H37)</f>
        <v>900</v>
      </c>
      <c r="L35" s="44">
        <f>K35/9</f>
        <v>100</v>
      </c>
    </row>
    <row r="36" spans="1:18" ht="38.25" customHeight="1">
      <c r="A36" s="3"/>
      <c r="B36" s="91">
        <v>2</v>
      </c>
      <c r="C36" s="92" t="s">
        <v>110</v>
      </c>
      <c r="D36" s="83" t="s">
        <v>111</v>
      </c>
      <c r="E36" s="71" t="s">
        <v>26</v>
      </c>
      <c r="F36" s="71">
        <v>2</v>
      </c>
      <c r="G36" s="9">
        <v>2</v>
      </c>
      <c r="H36" s="14">
        <f t="shared" ref="H36:H37" si="4">G36/F36*100</f>
        <v>100</v>
      </c>
      <c r="I36" s="47"/>
    </row>
    <row r="37" spans="1:18" ht="43.5" customHeight="1">
      <c r="A37" s="3"/>
      <c r="B37" s="91"/>
      <c r="C37" s="93"/>
      <c r="D37" s="83" t="s">
        <v>112</v>
      </c>
      <c r="E37" s="71" t="s">
        <v>26</v>
      </c>
      <c r="F37" s="71">
        <v>16</v>
      </c>
      <c r="G37" s="9">
        <v>16</v>
      </c>
      <c r="H37" s="14">
        <f t="shared" si="4"/>
        <v>100</v>
      </c>
      <c r="I37" s="47"/>
    </row>
    <row r="38" spans="1:18" ht="35.25" customHeight="1">
      <c r="A38" s="3"/>
      <c r="B38" s="102" t="s">
        <v>115</v>
      </c>
      <c r="C38" s="103"/>
      <c r="D38" s="103"/>
      <c r="E38" s="103"/>
      <c r="F38" s="103"/>
      <c r="G38" s="103"/>
      <c r="H38" s="103"/>
      <c r="I38" s="105"/>
    </row>
    <row r="39" spans="1:18" ht="21" customHeight="1" thickBot="1">
      <c r="A39" s="3"/>
      <c r="B39" s="63"/>
      <c r="C39" s="125" t="s">
        <v>75</v>
      </c>
      <c r="D39" s="126"/>
      <c r="E39" s="126"/>
      <c r="F39" s="126"/>
      <c r="G39" s="126"/>
      <c r="H39" s="126"/>
      <c r="I39" s="64"/>
    </row>
    <row r="40" spans="1:18" ht="27.75" customHeight="1">
      <c r="A40" s="3"/>
      <c r="B40" s="110" t="s">
        <v>42</v>
      </c>
      <c r="C40" s="111"/>
      <c r="D40" s="112"/>
      <c r="E40" s="112"/>
      <c r="F40" s="112"/>
      <c r="G40" s="112"/>
      <c r="H40" s="112"/>
      <c r="I40" s="113"/>
    </row>
    <row r="41" spans="1:18" s="45" customFormat="1" ht="27.75" customHeight="1">
      <c r="A41" s="3"/>
      <c r="B41" s="88">
        <v>1</v>
      </c>
      <c r="C41" s="118" t="s">
        <v>43</v>
      </c>
      <c r="D41" s="53" t="s">
        <v>81</v>
      </c>
      <c r="E41" s="37" t="s">
        <v>5</v>
      </c>
      <c r="F41" s="46">
        <v>100</v>
      </c>
      <c r="G41" s="46">
        <v>100</v>
      </c>
      <c r="H41" s="8">
        <f t="shared" ref="H41:H42" si="5">G41/F41*100</f>
        <v>100</v>
      </c>
      <c r="I41" s="46"/>
      <c r="J41" s="61"/>
      <c r="K41" s="61"/>
      <c r="L41" s="61"/>
      <c r="M41" s="61"/>
      <c r="N41" s="61"/>
      <c r="O41" s="61"/>
      <c r="P41" s="61"/>
      <c r="Q41" s="61"/>
      <c r="R41" s="61"/>
    </row>
    <row r="42" spans="1:18" s="45" customFormat="1" ht="27.75" customHeight="1">
      <c r="A42" s="3"/>
      <c r="B42" s="116"/>
      <c r="C42" s="119"/>
      <c r="D42" s="53" t="s">
        <v>82</v>
      </c>
      <c r="E42" s="37" t="s">
        <v>5</v>
      </c>
      <c r="F42" s="46">
        <v>100</v>
      </c>
      <c r="G42" s="46">
        <v>100</v>
      </c>
      <c r="H42" s="8">
        <f t="shared" si="5"/>
        <v>100</v>
      </c>
      <c r="I42" s="46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54" customHeight="1">
      <c r="A43" s="3"/>
      <c r="B43" s="117"/>
      <c r="C43" s="120"/>
      <c r="D43" s="40" t="s">
        <v>46</v>
      </c>
      <c r="E43" s="37" t="s">
        <v>5</v>
      </c>
      <c r="F43" s="15">
        <v>100</v>
      </c>
      <c r="G43" s="14">
        <v>100</v>
      </c>
      <c r="H43" s="8">
        <f>G43/F43*100</f>
        <v>100</v>
      </c>
      <c r="I43" s="47"/>
    </row>
    <row r="44" spans="1:18" ht="40.5" customHeight="1">
      <c r="A44" s="3"/>
      <c r="B44" s="48">
        <v>2</v>
      </c>
      <c r="C44" s="40" t="s">
        <v>44</v>
      </c>
      <c r="D44" s="40" t="s">
        <v>47</v>
      </c>
      <c r="E44" s="37" t="s">
        <v>26</v>
      </c>
      <c r="F44" s="15">
        <v>8145</v>
      </c>
      <c r="G44" s="14">
        <v>5780</v>
      </c>
      <c r="H44" s="8">
        <f t="shared" ref="H44:H59" si="6">G44/F44*100</f>
        <v>70.963781461019025</v>
      </c>
      <c r="I44" s="47" t="s">
        <v>133</v>
      </c>
    </row>
    <row r="45" spans="1:18" ht="26.25" customHeight="1">
      <c r="A45" s="3"/>
      <c r="B45" s="88">
        <v>3</v>
      </c>
      <c r="C45" s="84" t="s">
        <v>45</v>
      </c>
      <c r="D45" s="83" t="s">
        <v>127</v>
      </c>
      <c r="E45" s="37" t="s">
        <v>26</v>
      </c>
      <c r="F45" s="15">
        <v>2</v>
      </c>
      <c r="G45" s="14">
        <v>2</v>
      </c>
      <c r="H45" s="8">
        <f t="shared" si="6"/>
        <v>100</v>
      </c>
      <c r="I45" s="47"/>
    </row>
    <row r="46" spans="1:18" ht="26.25" customHeight="1">
      <c r="A46" s="3"/>
      <c r="B46" s="89"/>
      <c r="C46" s="85"/>
      <c r="D46" s="83" t="s">
        <v>126</v>
      </c>
      <c r="E46" s="37" t="s">
        <v>26</v>
      </c>
      <c r="F46" s="71">
        <v>3</v>
      </c>
      <c r="G46" s="14">
        <v>3</v>
      </c>
      <c r="H46" s="8">
        <f t="shared" si="6"/>
        <v>100</v>
      </c>
      <c r="I46" s="47"/>
    </row>
    <row r="47" spans="1:18" ht="45" customHeight="1">
      <c r="A47" s="3"/>
      <c r="B47" s="89"/>
      <c r="C47" s="85"/>
      <c r="D47" s="40" t="s">
        <v>49</v>
      </c>
      <c r="E47" s="37" t="s">
        <v>5</v>
      </c>
      <c r="F47" s="15">
        <v>5</v>
      </c>
      <c r="G47" s="14">
        <v>5</v>
      </c>
      <c r="H47" s="8">
        <f t="shared" si="6"/>
        <v>100</v>
      </c>
      <c r="I47" s="47"/>
    </row>
    <row r="48" spans="1:18" ht="42" customHeight="1">
      <c r="A48" s="3"/>
      <c r="B48" s="89"/>
      <c r="C48" s="85"/>
      <c r="D48" s="40" t="s">
        <v>50</v>
      </c>
      <c r="E48" s="37" t="s">
        <v>5</v>
      </c>
      <c r="F48" s="15">
        <v>40</v>
      </c>
      <c r="G48" s="14">
        <v>40</v>
      </c>
      <c r="H48" s="8">
        <f t="shared" si="6"/>
        <v>100</v>
      </c>
      <c r="I48" s="47"/>
    </row>
    <row r="49" spans="1:19" ht="31.5" customHeight="1">
      <c r="A49" s="3"/>
      <c r="B49" s="89"/>
      <c r="C49" s="85"/>
      <c r="D49" s="83" t="s">
        <v>118</v>
      </c>
      <c r="E49" s="37" t="s">
        <v>86</v>
      </c>
      <c r="F49" s="71">
        <v>5</v>
      </c>
      <c r="G49" s="14">
        <v>5</v>
      </c>
      <c r="H49" s="8">
        <f t="shared" si="6"/>
        <v>100</v>
      </c>
      <c r="I49" s="47"/>
    </row>
    <row r="50" spans="1:19" ht="26.25" customHeight="1">
      <c r="A50" s="3"/>
      <c r="B50" s="89"/>
      <c r="C50" s="85"/>
      <c r="D50" s="40" t="s">
        <v>83</v>
      </c>
      <c r="E50" s="37" t="s">
        <v>86</v>
      </c>
      <c r="F50" s="15">
        <v>5</v>
      </c>
      <c r="G50" s="14">
        <v>5</v>
      </c>
      <c r="H50" s="8">
        <f t="shared" si="6"/>
        <v>100</v>
      </c>
      <c r="I50" s="47"/>
    </row>
    <row r="51" spans="1:19" ht="26.25" customHeight="1">
      <c r="A51" s="3"/>
      <c r="B51" s="89"/>
      <c r="C51" s="85"/>
      <c r="D51" s="40" t="s">
        <v>84</v>
      </c>
      <c r="E51" s="37" t="s">
        <v>86</v>
      </c>
      <c r="F51" s="15">
        <v>1.248</v>
      </c>
      <c r="G51" s="82">
        <v>1.248</v>
      </c>
      <c r="H51" s="8">
        <f t="shared" si="6"/>
        <v>100</v>
      </c>
      <c r="I51" s="47"/>
    </row>
    <row r="52" spans="1:19" ht="26.25" customHeight="1">
      <c r="A52" s="3"/>
      <c r="B52" s="89"/>
      <c r="C52" s="85"/>
      <c r="D52" s="40" t="s">
        <v>51</v>
      </c>
      <c r="E52" s="37" t="s">
        <v>85</v>
      </c>
      <c r="F52" s="81">
        <f>M52+N52+O52</f>
        <v>470.83</v>
      </c>
      <c r="G52" s="9">
        <v>470.83</v>
      </c>
      <c r="H52" s="8">
        <f t="shared" si="6"/>
        <v>100</v>
      </c>
      <c r="I52" s="47"/>
      <c r="M52" s="44">
        <v>100</v>
      </c>
      <c r="N52" s="44">
        <v>352</v>
      </c>
      <c r="O52" s="44">
        <v>18.829999999999998</v>
      </c>
    </row>
    <row r="53" spans="1:19" s="50" customFormat="1" ht="28.5" customHeight="1">
      <c r="A53" s="49"/>
      <c r="B53" s="89"/>
      <c r="C53" s="86"/>
      <c r="D53" s="83" t="s">
        <v>116</v>
      </c>
      <c r="E53" s="37" t="s">
        <v>117</v>
      </c>
      <c r="F53" s="15">
        <v>26</v>
      </c>
      <c r="G53" s="9">
        <v>26</v>
      </c>
      <c r="H53" s="8">
        <f t="shared" si="6"/>
        <v>100</v>
      </c>
      <c r="I53" s="51"/>
      <c r="J53" s="62"/>
      <c r="K53" s="62"/>
      <c r="L53" s="62"/>
      <c r="M53" s="62">
        <v>26</v>
      </c>
      <c r="N53" s="62">
        <v>31</v>
      </c>
      <c r="O53" s="62"/>
      <c r="P53" s="62"/>
      <c r="Q53" s="62"/>
      <c r="R53" s="62"/>
    </row>
    <row r="54" spans="1:19" ht="53.25" customHeight="1">
      <c r="A54" s="39"/>
      <c r="B54" s="89"/>
      <c r="C54" s="86"/>
      <c r="D54" s="83" t="s">
        <v>119</v>
      </c>
      <c r="E54" s="37" t="s">
        <v>120</v>
      </c>
      <c r="F54" s="15">
        <v>4550</v>
      </c>
      <c r="G54" s="9">
        <v>4550</v>
      </c>
      <c r="H54" s="8">
        <f t="shared" si="6"/>
        <v>100</v>
      </c>
      <c r="I54" s="47"/>
    </row>
    <row r="55" spans="1:19" ht="22.5" customHeight="1">
      <c r="A55" s="39"/>
      <c r="B55" s="89"/>
      <c r="C55" s="86"/>
      <c r="D55" s="83" t="s">
        <v>123</v>
      </c>
      <c r="E55" s="37" t="s">
        <v>26</v>
      </c>
      <c r="F55" s="71">
        <v>2</v>
      </c>
      <c r="G55" s="9">
        <v>2</v>
      </c>
      <c r="H55" s="8">
        <f t="shared" si="6"/>
        <v>100</v>
      </c>
      <c r="I55" s="47"/>
    </row>
    <row r="56" spans="1:19" ht="22.5" customHeight="1">
      <c r="A56" s="39"/>
      <c r="B56" s="89"/>
      <c r="C56" s="86"/>
      <c r="D56" s="83" t="s">
        <v>124</v>
      </c>
      <c r="E56" s="37" t="s">
        <v>26</v>
      </c>
      <c r="F56" s="71">
        <v>2</v>
      </c>
      <c r="G56" s="9">
        <v>2</v>
      </c>
      <c r="H56" s="8">
        <f t="shared" si="6"/>
        <v>100</v>
      </c>
      <c r="I56" s="47"/>
    </row>
    <row r="57" spans="1:19" ht="33.75" customHeight="1">
      <c r="A57" s="39"/>
      <c r="B57" s="89"/>
      <c r="C57" s="86"/>
      <c r="D57" s="83" t="s">
        <v>121</v>
      </c>
      <c r="E57" s="37" t="s">
        <v>26</v>
      </c>
      <c r="F57" s="71">
        <v>8</v>
      </c>
      <c r="G57" s="9">
        <v>8</v>
      </c>
      <c r="H57" s="8">
        <f t="shared" si="6"/>
        <v>100</v>
      </c>
      <c r="I57" s="47"/>
    </row>
    <row r="58" spans="1:19" ht="21.75" customHeight="1">
      <c r="A58" s="3"/>
      <c r="B58" s="89"/>
      <c r="C58" s="86"/>
      <c r="D58" s="83" t="s">
        <v>122</v>
      </c>
      <c r="E58" s="37" t="s">
        <v>109</v>
      </c>
      <c r="F58" s="81">
        <f>SUM(M58:S58)</f>
        <v>2449.1</v>
      </c>
      <c r="G58" s="9">
        <v>2449.1</v>
      </c>
      <c r="H58" s="8">
        <f t="shared" si="6"/>
        <v>100</v>
      </c>
      <c r="I58" s="47"/>
      <c r="M58" s="44">
        <v>160.47</v>
      </c>
      <c r="N58" s="44">
        <v>107.63</v>
      </c>
      <c r="O58" s="44">
        <v>162</v>
      </c>
      <c r="P58" s="44">
        <v>588</v>
      </c>
      <c r="Q58" s="44">
        <v>680</v>
      </c>
      <c r="R58" s="44">
        <v>520</v>
      </c>
      <c r="S58" s="44">
        <v>231</v>
      </c>
    </row>
    <row r="59" spans="1:19" ht="27.75" customHeight="1">
      <c r="A59" s="3"/>
      <c r="B59" s="90"/>
      <c r="C59" s="87"/>
      <c r="D59" s="52" t="s">
        <v>125</v>
      </c>
      <c r="E59" s="37" t="s">
        <v>7</v>
      </c>
      <c r="F59" s="15">
        <v>1</v>
      </c>
      <c r="G59" s="9">
        <v>1</v>
      </c>
      <c r="H59" s="8">
        <f t="shared" si="6"/>
        <v>100</v>
      </c>
      <c r="I59" s="47"/>
      <c r="K59" s="44">
        <f>SUM(H41:H59)</f>
        <v>1870.9637814610192</v>
      </c>
      <c r="L59" s="44">
        <f>K59/19</f>
        <v>98.471777971632591</v>
      </c>
    </row>
    <row r="60" spans="1:19" ht="27.75" customHeight="1">
      <c r="A60" s="3"/>
      <c r="B60" s="102" t="s">
        <v>128</v>
      </c>
      <c r="C60" s="103"/>
      <c r="D60" s="103"/>
      <c r="E60" s="103"/>
      <c r="F60" s="103"/>
      <c r="G60" s="103"/>
      <c r="H60" s="103"/>
      <c r="I60" s="105"/>
    </row>
    <row r="61" spans="1:19" ht="27.75" customHeight="1" thickBot="1">
      <c r="A61" s="3"/>
      <c r="B61" s="138" t="s">
        <v>75</v>
      </c>
      <c r="C61" s="138"/>
      <c r="D61" s="139"/>
      <c r="E61" s="139"/>
      <c r="F61" s="139"/>
      <c r="G61" s="139"/>
      <c r="H61" s="139"/>
      <c r="I61" s="139"/>
    </row>
    <row r="62" spans="1:19" ht="27.75" customHeight="1">
      <c r="A62" s="3"/>
      <c r="B62" s="110" t="s">
        <v>52</v>
      </c>
      <c r="C62" s="111"/>
      <c r="D62" s="112"/>
      <c r="E62" s="112"/>
      <c r="F62" s="112"/>
      <c r="G62" s="112"/>
      <c r="H62" s="112"/>
      <c r="I62" s="113"/>
    </row>
    <row r="63" spans="1:19" ht="27.75" customHeight="1">
      <c r="A63" s="3"/>
      <c r="B63" s="115">
        <v>1</v>
      </c>
      <c r="C63" s="114" t="s">
        <v>53</v>
      </c>
      <c r="D63" s="10" t="s">
        <v>55</v>
      </c>
      <c r="E63" s="20" t="s">
        <v>26</v>
      </c>
      <c r="F63" s="58">
        <v>90</v>
      </c>
      <c r="G63" s="65">
        <v>90</v>
      </c>
      <c r="H63" s="14">
        <f>G63/F63*100</f>
        <v>100</v>
      </c>
      <c r="I63" s="27"/>
    </row>
    <row r="64" spans="1:19" ht="27.75" customHeight="1">
      <c r="A64" s="3"/>
      <c r="B64" s="115"/>
      <c r="C64" s="114"/>
      <c r="D64" s="10" t="s">
        <v>56</v>
      </c>
      <c r="E64" s="20" t="s">
        <v>26</v>
      </c>
      <c r="F64" s="58">
        <v>100</v>
      </c>
      <c r="G64" s="65">
        <v>100</v>
      </c>
      <c r="H64" s="14">
        <f t="shared" ref="H64:H72" si="7">G64/F64*100</f>
        <v>100</v>
      </c>
      <c r="I64" s="27"/>
    </row>
    <row r="65" spans="1:12" ht="27.75" customHeight="1">
      <c r="A65" s="3"/>
      <c r="B65" s="115"/>
      <c r="C65" s="114"/>
      <c r="D65" s="10" t="s">
        <v>57</v>
      </c>
      <c r="E65" s="20" t="s">
        <v>26</v>
      </c>
      <c r="F65" s="58">
        <v>13</v>
      </c>
      <c r="G65" s="65">
        <v>13</v>
      </c>
      <c r="H65" s="14">
        <f t="shared" si="7"/>
        <v>100</v>
      </c>
      <c r="I65" s="27"/>
    </row>
    <row r="66" spans="1:12" ht="27.75" customHeight="1">
      <c r="A66" s="3"/>
      <c r="B66" s="115"/>
      <c r="C66" s="114"/>
      <c r="D66" s="10" t="s">
        <v>58</v>
      </c>
      <c r="E66" s="20" t="s">
        <v>64</v>
      </c>
      <c r="F66" s="58">
        <v>4</v>
      </c>
      <c r="G66" s="65">
        <v>4</v>
      </c>
      <c r="H66" s="14">
        <f t="shared" si="7"/>
        <v>100</v>
      </c>
      <c r="I66" s="27"/>
    </row>
    <row r="67" spans="1:12" ht="44.25" customHeight="1">
      <c r="A67" s="3"/>
      <c r="B67" s="115"/>
      <c r="C67" s="114"/>
      <c r="D67" s="10" t="s">
        <v>59</v>
      </c>
      <c r="E67" s="20" t="s">
        <v>64</v>
      </c>
      <c r="F67" s="59">
        <v>20</v>
      </c>
      <c r="G67" s="65">
        <v>20</v>
      </c>
      <c r="H67" s="14">
        <f t="shared" si="7"/>
        <v>100</v>
      </c>
      <c r="I67" s="27"/>
    </row>
    <row r="68" spans="1:12" ht="27.75" customHeight="1">
      <c r="A68" s="130" t="s">
        <v>54</v>
      </c>
      <c r="B68" s="121">
        <v>2</v>
      </c>
      <c r="C68" s="124" t="s">
        <v>54</v>
      </c>
      <c r="D68" s="67" t="s">
        <v>60</v>
      </c>
      <c r="E68" s="16" t="s">
        <v>65</v>
      </c>
      <c r="F68" s="58">
        <v>35</v>
      </c>
      <c r="G68" s="14">
        <v>35</v>
      </c>
      <c r="H68" s="14">
        <f t="shared" si="7"/>
        <v>100</v>
      </c>
      <c r="I68" s="47"/>
    </row>
    <row r="69" spans="1:12" ht="27.75" customHeight="1">
      <c r="A69" s="130"/>
      <c r="B69" s="122"/>
      <c r="C69" s="124"/>
      <c r="D69" s="67" t="s">
        <v>61</v>
      </c>
      <c r="E69" s="16" t="s">
        <v>26</v>
      </c>
      <c r="F69" s="58">
        <v>9</v>
      </c>
      <c r="G69" s="14">
        <v>9</v>
      </c>
      <c r="H69" s="14">
        <f t="shared" si="7"/>
        <v>100</v>
      </c>
      <c r="I69" s="47"/>
    </row>
    <row r="70" spans="1:12" ht="27.75" customHeight="1">
      <c r="A70" s="130"/>
      <c r="B70" s="122"/>
      <c r="C70" s="124"/>
      <c r="D70" s="67" t="s">
        <v>62</v>
      </c>
      <c r="E70" s="16" t="s">
        <v>26</v>
      </c>
      <c r="F70" s="58">
        <v>110</v>
      </c>
      <c r="G70" s="14">
        <v>0</v>
      </c>
      <c r="H70" s="14">
        <f t="shared" si="7"/>
        <v>0</v>
      </c>
      <c r="I70" s="47"/>
    </row>
    <row r="71" spans="1:12" ht="71.25" customHeight="1">
      <c r="A71" s="130"/>
      <c r="B71" s="123"/>
      <c r="C71" s="124"/>
      <c r="D71" s="67" t="s">
        <v>63</v>
      </c>
      <c r="E71" s="16" t="s">
        <v>26</v>
      </c>
      <c r="F71" s="58">
        <v>200</v>
      </c>
      <c r="G71" s="14">
        <v>200</v>
      </c>
      <c r="H71" s="14">
        <f t="shared" si="7"/>
        <v>100</v>
      </c>
      <c r="I71" s="47"/>
    </row>
    <row r="72" spans="1:12" ht="29.25" customHeight="1">
      <c r="A72" s="69"/>
      <c r="B72" s="68">
        <v>3</v>
      </c>
      <c r="C72" s="67" t="s">
        <v>88</v>
      </c>
      <c r="D72" s="67" t="s">
        <v>89</v>
      </c>
      <c r="E72" s="16" t="s">
        <v>26</v>
      </c>
      <c r="F72" s="58">
        <v>10</v>
      </c>
      <c r="G72" s="9">
        <v>10</v>
      </c>
      <c r="H72" s="14">
        <f t="shared" si="7"/>
        <v>100</v>
      </c>
      <c r="I72" s="47"/>
      <c r="K72" s="44">
        <f>SUM(H63:H72)</f>
        <v>900</v>
      </c>
      <c r="L72" s="44">
        <f>K72/10</f>
        <v>90</v>
      </c>
    </row>
    <row r="73" spans="1:12" ht="27.75" customHeight="1">
      <c r="A73" s="3"/>
      <c r="B73" s="142" t="s">
        <v>129</v>
      </c>
      <c r="C73" s="143"/>
      <c r="D73" s="143"/>
      <c r="E73" s="143"/>
      <c r="F73" s="144"/>
      <c r="G73" s="143"/>
      <c r="H73" s="143"/>
      <c r="I73" s="145"/>
    </row>
    <row r="74" spans="1:12" ht="20.25" customHeight="1" thickBot="1">
      <c r="A74" s="3"/>
      <c r="B74" s="132" t="s">
        <v>75</v>
      </c>
      <c r="C74" s="133"/>
      <c r="D74" s="133"/>
      <c r="E74" s="133"/>
      <c r="F74" s="133"/>
      <c r="G74" s="133"/>
      <c r="H74" s="133"/>
      <c r="I74" s="134"/>
    </row>
    <row r="75" spans="1:12" ht="18.75" customHeight="1">
      <c r="A75" s="3"/>
      <c r="B75" s="110" t="s">
        <v>66</v>
      </c>
      <c r="C75" s="111"/>
      <c r="D75" s="112"/>
      <c r="E75" s="112"/>
      <c r="F75" s="112"/>
      <c r="G75" s="112"/>
      <c r="H75" s="112"/>
      <c r="I75" s="113"/>
    </row>
    <row r="76" spans="1:12" ht="47.25" customHeight="1">
      <c r="A76" s="129" t="s">
        <v>68</v>
      </c>
      <c r="B76" s="115">
        <v>1</v>
      </c>
      <c r="C76" s="114" t="s">
        <v>68</v>
      </c>
      <c r="D76" s="21" t="s">
        <v>70</v>
      </c>
      <c r="E76" s="54" t="s">
        <v>67</v>
      </c>
      <c r="F76" s="58">
        <v>4</v>
      </c>
      <c r="G76" s="11">
        <v>3.7</v>
      </c>
      <c r="H76" s="14">
        <f>G76/F76*100</f>
        <v>92.5</v>
      </c>
      <c r="I76" s="27"/>
    </row>
    <row r="77" spans="1:12" ht="73.5" customHeight="1">
      <c r="A77" s="129"/>
      <c r="B77" s="115"/>
      <c r="C77" s="114"/>
      <c r="D77" s="16" t="s">
        <v>71</v>
      </c>
      <c r="E77" s="20" t="s">
        <v>5</v>
      </c>
      <c r="F77" s="58">
        <v>35</v>
      </c>
      <c r="G77" s="65">
        <v>20</v>
      </c>
      <c r="H77" s="14">
        <f>G77/F77*100</f>
        <v>57.142857142857139</v>
      </c>
      <c r="I77" s="27"/>
    </row>
    <row r="78" spans="1:12" ht="46.5" customHeight="1">
      <c r="A78" s="129"/>
      <c r="B78" s="115"/>
      <c r="C78" s="114"/>
      <c r="D78" s="16" t="s">
        <v>72</v>
      </c>
      <c r="E78" s="20" t="s">
        <v>7</v>
      </c>
      <c r="F78" s="58">
        <v>12</v>
      </c>
      <c r="G78" s="65">
        <v>18</v>
      </c>
      <c r="H78" s="14">
        <f>G78/F78*100</f>
        <v>150</v>
      </c>
      <c r="I78" s="27"/>
    </row>
    <row r="79" spans="1:12" ht="69" customHeight="1">
      <c r="A79" s="7">
        <v>1</v>
      </c>
      <c r="B79" s="28">
        <v>2</v>
      </c>
      <c r="C79" s="16" t="s">
        <v>69</v>
      </c>
      <c r="D79" s="16" t="s">
        <v>73</v>
      </c>
      <c r="E79" s="20" t="s">
        <v>33</v>
      </c>
      <c r="F79" s="58">
        <v>8</v>
      </c>
      <c r="G79" s="65">
        <v>8</v>
      </c>
      <c r="H79" s="14">
        <f>G79/F79*100</f>
        <v>100</v>
      </c>
      <c r="I79" s="29"/>
      <c r="K79" s="44">
        <f>SUM(H76:H79)</f>
        <v>399.64285714285711</v>
      </c>
      <c r="L79" s="44">
        <f>K79/4</f>
        <v>99.910714285714278</v>
      </c>
    </row>
    <row r="80" spans="1:12" ht="35.25" customHeight="1" thickBot="1">
      <c r="A80" s="7"/>
      <c r="B80" s="102" t="s">
        <v>130</v>
      </c>
      <c r="C80" s="103"/>
      <c r="D80" s="103"/>
      <c r="E80" s="103"/>
      <c r="F80" s="104"/>
      <c r="G80" s="103"/>
      <c r="H80" s="103"/>
      <c r="I80" s="105"/>
    </row>
    <row r="81" spans="1:18" ht="36" customHeight="1">
      <c r="A81" s="22"/>
      <c r="B81" s="110" t="s">
        <v>90</v>
      </c>
      <c r="C81" s="111"/>
      <c r="D81" s="112"/>
      <c r="E81" s="112"/>
      <c r="F81" s="112"/>
      <c r="G81" s="112"/>
      <c r="H81" s="112"/>
      <c r="I81" s="113"/>
    </row>
    <row r="82" spans="1:18" ht="56.25" customHeight="1">
      <c r="A82" s="22"/>
      <c r="B82" s="70">
        <v>1</v>
      </c>
      <c r="C82" s="66" t="s">
        <v>91</v>
      </c>
      <c r="D82" s="21" t="s">
        <v>93</v>
      </c>
      <c r="E82" s="54" t="s">
        <v>26</v>
      </c>
      <c r="F82" s="58">
        <v>5</v>
      </c>
      <c r="G82" s="11">
        <v>5</v>
      </c>
      <c r="H82" s="14">
        <f>G82/F82*100</f>
        <v>100</v>
      </c>
      <c r="I82" s="27"/>
    </row>
    <row r="83" spans="1:18" ht="56.25" customHeight="1">
      <c r="A83" s="22"/>
      <c r="B83" s="28">
        <v>2</v>
      </c>
      <c r="C83" s="16" t="s">
        <v>92</v>
      </c>
      <c r="D83" s="16" t="s">
        <v>48</v>
      </c>
      <c r="E83" s="54" t="s">
        <v>67</v>
      </c>
      <c r="F83" s="58">
        <v>100</v>
      </c>
      <c r="G83" s="65">
        <v>100</v>
      </c>
      <c r="H83" s="14">
        <f>G83/F83*100</f>
        <v>100</v>
      </c>
      <c r="I83" s="29"/>
      <c r="K83" s="44">
        <f>H83+H82</f>
        <v>200</v>
      </c>
      <c r="L83" s="44">
        <f>K83/2</f>
        <v>100</v>
      </c>
    </row>
    <row r="84" spans="1:18" ht="35.25" customHeight="1">
      <c r="A84" s="22"/>
      <c r="B84" s="102" t="s">
        <v>131</v>
      </c>
      <c r="C84" s="103"/>
      <c r="D84" s="103"/>
      <c r="E84" s="103"/>
      <c r="F84" s="104"/>
      <c r="G84" s="103"/>
      <c r="H84" s="103"/>
      <c r="I84" s="105"/>
    </row>
    <row r="85" spans="1:18" ht="28.5" customHeight="1">
      <c r="A85" s="22"/>
      <c r="B85" s="102" t="s">
        <v>132</v>
      </c>
      <c r="C85" s="103"/>
      <c r="D85" s="103"/>
      <c r="E85" s="103"/>
      <c r="F85" s="103"/>
      <c r="G85" s="103"/>
      <c r="H85" s="103"/>
      <c r="I85" s="105"/>
      <c r="K85" s="44">
        <f>H83+H82+H79+H78+H77+H76+H72+H71+H70+H69+H68+H67+H66+H65+H64+H63+H59+H58+H57+H56+H55+H54+H53+H52+H51+H50+H49+H48+H47+H46+H45+H44+H43+H42+H41+H37+H36+H35+H34+H33+H32+H31+H30+H29+H24+H22+H21+H20+H19+H15+H14+H13+H12+H11+H10+H9+H8+H7</f>
        <v>5670.6066386038765</v>
      </c>
      <c r="L85" s="44">
        <f>K85/58</f>
        <v>97.769079975928904</v>
      </c>
    </row>
    <row r="86" spans="1:18" s="4" customFormat="1" ht="23.25" customHeight="1">
      <c r="A86" s="23"/>
      <c r="B86" s="132" t="s">
        <v>27</v>
      </c>
      <c r="C86" s="133"/>
      <c r="D86" s="133"/>
      <c r="E86" s="133"/>
      <c r="F86" s="133"/>
      <c r="G86" s="133"/>
      <c r="H86" s="133"/>
      <c r="I86" s="134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7.15" hidden="1" customHeight="1">
      <c r="A87" s="3"/>
      <c r="B87" s="140" t="s">
        <v>23</v>
      </c>
      <c r="C87" s="140"/>
      <c r="D87" s="140"/>
      <c r="E87" s="140"/>
      <c r="F87" s="140"/>
      <c r="G87" s="140"/>
      <c r="H87" s="140"/>
      <c r="I87" s="140"/>
    </row>
    <row r="88" spans="1:18" hidden="1">
      <c r="A88" s="3"/>
      <c r="B88" s="141"/>
      <c r="C88" s="141"/>
      <c r="D88" s="141"/>
      <c r="E88" s="141"/>
      <c r="F88" s="141"/>
      <c r="G88" s="141"/>
      <c r="H88" s="141"/>
      <c r="I88" s="141"/>
    </row>
    <row r="89" spans="1:18" hidden="1">
      <c r="A89" s="3"/>
      <c r="B89" s="141"/>
      <c r="C89" s="141"/>
      <c r="D89" s="141"/>
      <c r="E89" s="141"/>
      <c r="F89" s="141"/>
      <c r="G89" s="141"/>
      <c r="H89" s="141"/>
      <c r="I89" s="141"/>
    </row>
    <row r="90" spans="1:18" hidden="1">
      <c r="A90" s="3"/>
      <c r="B90" s="141"/>
      <c r="C90" s="141"/>
      <c r="D90" s="141"/>
      <c r="E90" s="141"/>
      <c r="F90" s="141"/>
      <c r="G90" s="141"/>
      <c r="H90" s="141"/>
      <c r="I90" s="141"/>
    </row>
    <row r="91" spans="1:18">
      <c r="A91" s="3"/>
      <c r="B91" s="141"/>
      <c r="C91" s="141"/>
      <c r="D91" s="141"/>
      <c r="E91" s="141"/>
      <c r="F91" s="141"/>
      <c r="G91" s="141"/>
      <c r="H91" s="141"/>
      <c r="I91" s="141"/>
    </row>
    <row r="92" spans="1:18">
      <c r="A92" s="3"/>
      <c r="B92" s="141"/>
      <c r="C92" s="141"/>
      <c r="D92" s="141"/>
      <c r="E92" s="141"/>
      <c r="F92" s="141"/>
      <c r="G92" s="141"/>
      <c r="H92" s="141"/>
      <c r="I92" s="141"/>
    </row>
    <row r="93" spans="1:18" ht="16.5">
      <c r="A93" s="3"/>
      <c r="B93" s="127" t="s">
        <v>25</v>
      </c>
      <c r="C93" s="127"/>
      <c r="D93" s="127"/>
      <c r="E93" s="127"/>
      <c r="F93" s="127"/>
      <c r="G93" s="127"/>
      <c r="H93" s="127"/>
      <c r="I93" s="127"/>
    </row>
    <row r="94" spans="1:18" ht="16.5">
      <c r="A94" s="3"/>
      <c r="B94" s="131" t="s">
        <v>24</v>
      </c>
      <c r="C94" s="131"/>
      <c r="D94" s="131"/>
      <c r="E94" s="131"/>
      <c r="F94" s="131"/>
      <c r="G94" s="131"/>
      <c r="H94" s="131"/>
      <c r="I94" s="131"/>
    </row>
    <row r="95" spans="1:18" ht="16.5">
      <c r="A95" s="3"/>
      <c r="B95" s="5"/>
      <c r="C95" s="6"/>
      <c r="D95" s="127" t="s">
        <v>11</v>
      </c>
      <c r="E95" s="128"/>
      <c r="F95" s="128"/>
      <c r="G95" s="128"/>
      <c r="H95" s="128"/>
      <c r="I95" s="128"/>
    </row>
    <row r="96" spans="1:18" ht="16.5">
      <c r="A96" s="3"/>
      <c r="B96" s="5"/>
      <c r="C96" s="6"/>
      <c r="D96" s="149" t="s">
        <v>12</v>
      </c>
      <c r="E96" s="149"/>
      <c r="F96" s="149"/>
      <c r="G96" s="149"/>
      <c r="H96" s="149"/>
      <c r="I96" s="149"/>
    </row>
    <row r="97" spans="1:9" ht="16.5">
      <c r="A97" s="3"/>
      <c r="B97" s="25"/>
      <c r="C97" s="6"/>
      <c r="D97" s="149" t="s">
        <v>13</v>
      </c>
      <c r="E97" s="149"/>
      <c r="F97" s="149"/>
      <c r="G97" s="149"/>
      <c r="H97" s="149"/>
      <c r="I97" s="149"/>
    </row>
    <row r="98" spans="1:9" ht="16.5">
      <c r="A98" s="3"/>
      <c r="B98" s="25"/>
      <c r="C98" s="6"/>
      <c r="D98" s="149" t="s">
        <v>14</v>
      </c>
      <c r="E98" s="149"/>
      <c r="F98" s="149"/>
      <c r="G98" s="149"/>
      <c r="H98" s="149"/>
      <c r="I98" s="149"/>
    </row>
    <row r="99" spans="1:9" ht="18.75">
      <c r="B99" s="141" t="s">
        <v>15</v>
      </c>
      <c r="C99" s="141"/>
      <c r="D99" s="141"/>
      <c r="E99" s="141"/>
      <c r="F99" s="141"/>
      <c r="G99" s="141"/>
      <c r="H99" s="141"/>
      <c r="I99" s="141"/>
    </row>
    <row r="100" spans="1:9" ht="16.5">
      <c r="B100" s="24"/>
      <c r="C100" s="4"/>
      <c r="D100" s="146" t="s">
        <v>16</v>
      </c>
      <c r="E100" s="146"/>
      <c r="F100" s="146"/>
      <c r="G100" s="146"/>
      <c r="H100" s="146"/>
      <c r="I100" s="146"/>
    </row>
    <row r="101" spans="1:9" ht="16.5">
      <c r="B101" s="24"/>
      <c r="C101" s="4"/>
      <c r="D101" s="146" t="s">
        <v>17</v>
      </c>
      <c r="E101" s="146"/>
      <c r="F101" s="146"/>
      <c r="G101" s="146"/>
      <c r="H101" s="146"/>
      <c r="I101" s="146"/>
    </row>
    <row r="102" spans="1:9" ht="16.5">
      <c r="B102" s="24"/>
      <c r="C102" s="4"/>
      <c r="D102" s="146" t="s">
        <v>18</v>
      </c>
      <c r="E102" s="146"/>
      <c r="F102" s="146"/>
      <c r="G102" s="146"/>
      <c r="H102" s="146"/>
      <c r="I102" s="146"/>
    </row>
    <row r="103" spans="1:9">
      <c r="B103" s="147" t="s">
        <v>19</v>
      </c>
      <c r="C103" s="148"/>
      <c r="D103" s="147"/>
      <c r="E103" s="147"/>
      <c r="F103" s="147"/>
      <c r="G103" s="147"/>
      <c r="H103" s="147"/>
      <c r="I103" s="147"/>
    </row>
    <row r="104" spans="1:9" ht="18.75">
      <c r="C104" s="4"/>
      <c r="D104" s="2" t="s">
        <v>20</v>
      </c>
      <c r="E104" s="2"/>
      <c r="F104" s="55"/>
      <c r="G104" s="2"/>
      <c r="H104" s="4"/>
      <c r="I104" s="4"/>
    </row>
    <row r="105" spans="1:9">
      <c r="B105" s="24"/>
      <c r="C105" s="4"/>
      <c r="D105" s="4"/>
      <c r="E105" s="4"/>
      <c r="F105" s="56"/>
      <c r="G105" s="4"/>
      <c r="H105" s="4"/>
      <c r="I105" s="4"/>
    </row>
    <row r="106" spans="1:9" ht="18.75">
      <c r="B106" s="24"/>
      <c r="D106" s="2" t="s">
        <v>21</v>
      </c>
      <c r="E106" s="4"/>
      <c r="F106" s="56"/>
      <c r="G106" s="4"/>
      <c r="H106" s="4"/>
      <c r="I106" s="4"/>
    </row>
    <row r="107" spans="1:9">
      <c r="B107" s="24"/>
      <c r="C107" s="4"/>
      <c r="D107" s="4"/>
      <c r="E107" s="4"/>
      <c r="F107" s="56"/>
      <c r="G107" s="4"/>
      <c r="H107" s="4"/>
      <c r="I107" s="4"/>
    </row>
    <row r="108" spans="1:9" ht="18.75">
      <c r="B108" s="24"/>
      <c r="C108" s="4"/>
      <c r="D108" s="2" t="s">
        <v>22</v>
      </c>
      <c r="E108" s="2"/>
      <c r="F108" s="55"/>
      <c r="G108" s="4"/>
      <c r="H108" s="4"/>
      <c r="I108" s="4"/>
    </row>
    <row r="109" spans="1:9">
      <c r="B109" s="24"/>
      <c r="D109" s="4"/>
      <c r="E109" s="4"/>
      <c r="F109" s="56"/>
      <c r="G109" s="4"/>
      <c r="H109" s="4"/>
      <c r="I109" s="4"/>
    </row>
    <row r="110" spans="1:9">
      <c r="B110" s="24"/>
      <c r="C110" s="4"/>
      <c r="D110" s="4"/>
      <c r="E110" s="4"/>
      <c r="F110" s="56"/>
      <c r="G110" s="4"/>
      <c r="H110" s="4"/>
      <c r="I110" s="4"/>
    </row>
    <row r="113" spans="8:8" ht="141" customHeight="1"/>
    <row r="114" spans="8:8">
      <c r="H114" s="36" t="e">
        <f>H79+H78+H77+H76+H71+H70+H69+H68+H67+H66+H65+H64+H63+H59+H58+H54+H53+H52+H51+H50+H48+H47+H45+H44+H43+H42+H41+H35+#REF!+#REF!+H32+H31+H30+H29+#REF!+H25+H24+H23+H21+H19+H7+H12+H13+H14+H15</f>
        <v>#REF!</v>
      </c>
    </row>
    <row r="115" spans="8:8">
      <c r="H115">
        <v>45</v>
      </c>
    </row>
    <row r="116" spans="8:8">
      <c r="H116" t="e">
        <f>H114/H115/100</f>
        <v>#REF!</v>
      </c>
    </row>
  </sheetData>
  <mergeCells count="68">
    <mergeCell ref="B16:I16"/>
    <mergeCell ref="B26:I26"/>
    <mergeCell ref="B5:I5"/>
    <mergeCell ref="C3:C4"/>
    <mergeCell ref="I3:I4"/>
    <mergeCell ref="B19:B22"/>
    <mergeCell ref="C19:C22"/>
    <mergeCell ref="D23:D25"/>
    <mergeCell ref="E23:E25"/>
    <mergeCell ref="B6:I6"/>
    <mergeCell ref="C7:C12"/>
    <mergeCell ref="B7:B12"/>
    <mergeCell ref="C13:C14"/>
    <mergeCell ref="B13:B14"/>
    <mergeCell ref="B18:I18"/>
    <mergeCell ref="B17:I17"/>
    <mergeCell ref="B1:I2"/>
    <mergeCell ref="D3:D4"/>
    <mergeCell ref="E3:E4"/>
    <mergeCell ref="F3:H3"/>
    <mergeCell ref="B3:B4"/>
    <mergeCell ref="B99:I99"/>
    <mergeCell ref="D102:I102"/>
    <mergeCell ref="D103:I103"/>
    <mergeCell ref="B103:C103"/>
    <mergeCell ref="D96:I96"/>
    <mergeCell ref="D97:I97"/>
    <mergeCell ref="D98:I98"/>
    <mergeCell ref="D101:I101"/>
    <mergeCell ref="D100:I100"/>
    <mergeCell ref="D95:I95"/>
    <mergeCell ref="A76:A78"/>
    <mergeCell ref="A68:A71"/>
    <mergeCell ref="B23:B25"/>
    <mergeCell ref="C23:C25"/>
    <mergeCell ref="B94:I94"/>
    <mergeCell ref="B93:I93"/>
    <mergeCell ref="B40:I40"/>
    <mergeCell ref="B62:I62"/>
    <mergeCell ref="B74:I74"/>
    <mergeCell ref="B27:I27"/>
    <mergeCell ref="B61:I61"/>
    <mergeCell ref="B87:I92"/>
    <mergeCell ref="B73:I73"/>
    <mergeCell ref="B86:I86"/>
    <mergeCell ref="B84:I84"/>
    <mergeCell ref="B80:I80"/>
    <mergeCell ref="B85:I85"/>
    <mergeCell ref="B28:I28"/>
    <mergeCell ref="B75:I75"/>
    <mergeCell ref="C76:C78"/>
    <mergeCell ref="B76:B78"/>
    <mergeCell ref="B41:B43"/>
    <mergeCell ref="C41:C43"/>
    <mergeCell ref="B38:I38"/>
    <mergeCell ref="B60:I60"/>
    <mergeCell ref="B68:B71"/>
    <mergeCell ref="B63:B67"/>
    <mergeCell ref="B81:I81"/>
    <mergeCell ref="C63:C67"/>
    <mergeCell ref="C68:C71"/>
    <mergeCell ref="C39:H39"/>
    <mergeCell ref="C45:C59"/>
    <mergeCell ref="B45:B59"/>
    <mergeCell ref="B36:B37"/>
    <mergeCell ref="C36:C37"/>
    <mergeCell ref="B29:B35"/>
    <mergeCell ref="C29:C35"/>
  </mergeCells>
  <phoneticPr fontId="2" type="noConversion"/>
  <pageMargins left="0.23622047244094491" right="3.937007874015748E-2" top="0.59055118110236227" bottom="0.39370078740157483" header="0.31496062992125984" footer="0.31496062992125984"/>
  <pageSetup paperSize="9" scale="92" orientation="landscape" r:id="rId1"/>
  <headerFooter alignWithMargins="0"/>
  <rowBreaks count="6" manualBreakCount="6">
    <brk id="17" max="8" man="1"/>
    <brk id="27" max="8" man="1"/>
    <brk id="39" max="8" man="1"/>
    <brk id="61" max="8" man="1"/>
    <brk id="74" max="8" man="1"/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4"/>
  <sheetViews>
    <sheetView workbookViewId="0">
      <selection activeCell="M14" sqref="M14"/>
    </sheetView>
  </sheetViews>
  <sheetFormatPr defaultRowHeight="12.75"/>
  <cols>
    <col min="2" max="3" width="39.7109375" customWidth="1"/>
  </cols>
  <sheetData>
    <row r="4" spans="1:8" ht="13.5" thickBot="1"/>
    <row r="5" spans="1:8">
      <c r="A5" s="110" t="s">
        <v>52</v>
      </c>
      <c r="B5" s="111"/>
      <c r="C5" s="112"/>
      <c r="D5" s="112"/>
      <c r="E5" s="112"/>
      <c r="F5" s="112"/>
      <c r="G5" s="112"/>
      <c r="H5" s="113"/>
    </row>
    <row r="6" spans="1:8" ht="48" customHeight="1">
      <c r="A6" s="115">
        <v>1</v>
      </c>
      <c r="B6" s="114" t="s">
        <v>53</v>
      </c>
      <c r="C6" s="18" t="s">
        <v>55</v>
      </c>
      <c r="D6" s="16" t="s">
        <v>26</v>
      </c>
      <c r="E6" s="16"/>
      <c r="F6" s="9"/>
      <c r="G6" s="14"/>
      <c r="H6" s="27"/>
    </row>
    <row r="7" spans="1:8" ht="48" customHeight="1">
      <c r="A7" s="115"/>
      <c r="B7" s="114"/>
      <c r="C7" s="18" t="s">
        <v>56</v>
      </c>
      <c r="D7" s="16" t="s">
        <v>26</v>
      </c>
      <c r="E7" s="16"/>
      <c r="F7" s="9"/>
      <c r="G7" s="14"/>
      <c r="H7" s="27"/>
    </row>
    <row r="8" spans="1:8">
      <c r="A8" s="115"/>
      <c r="B8" s="114"/>
      <c r="C8" s="18" t="s">
        <v>57</v>
      </c>
      <c r="D8" s="16" t="s">
        <v>26</v>
      </c>
      <c r="E8" s="16"/>
      <c r="F8" s="9"/>
      <c r="G8" s="14"/>
      <c r="H8" s="27"/>
    </row>
    <row r="9" spans="1:8" ht="43.5" customHeight="1">
      <c r="A9" s="115"/>
      <c r="B9" s="114"/>
      <c r="C9" s="18" t="s">
        <v>58</v>
      </c>
      <c r="D9" s="16" t="s">
        <v>64</v>
      </c>
      <c r="E9" s="16"/>
      <c r="F9" s="9"/>
      <c r="G9" s="14"/>
      <c r="H9" s="27"/>
    </row>
    <row r="10" spans="1:8" ht="48.75" customHeight="1">
      <c r="A10" s="115"/>
      <c r="B10" s="114"/>
      <c r="C10" s="18" t="s">
        <v>59</v>
      </c>
      <c r="D10" s="16" t="s">
        <v>64</v>
      </c>
      <c r="E10" s="16"/>
      <c r="F10" s="9"/>
      <c r="G10" s="14"/>
      <c r="H10" s="27"/>
    </row>
    <row r="11" spans="1:8" ht="57" customHeight="1">
      <c r="A11" s="115">
        <v>2</v>
      </c>
      <c r="B11" s="124" t="s">
        <v>54</v>
      </c>
      <c r="C11" s="18" t="s">
        <v>60</v>
      </c>
      <c r="D11" s="16" t="s">
        <v>65</v>
      </c>
      <c r="E11" s="16"/>
      <c r="F11" s="9"/>
      <c r="G11" s="14"/>
      <c r="H11" s="27"/>
    </row>
    <row r="12" spans="1:8" ht="37.5" customHeight="1">
      <c r="A12" s="115"/>
      <c r="B12" s="124"/>
      <c r="C12" s="18" t="s">
        <v>61</v>
      </c>
      <c r="D12" s="16" t="s">
        <v>26</v>
      </c>
      <c r="E12" s="16"/>
      <c r="F12" s="9"/>
      <c r="G12" s="14"/>
      <c r="H12" s="27"/>
    </row>
    <row r="13" spans="1:8" ht="40.5" customHeight="1">
      <c r="A13" s="115"/>
      <c r="B13" s="124"/>
      <c r="C13" s="18" t="s">
        <v>62</v>
      </c>
      <c r="D13" s="16" t="s">
        <v>26</v>
      </c>
      <c r="E13" s="16"/>
      <c r="F13" s="9"/>
      <c r="G13" s="14"/>
      <c r="H13" s="27"/>
    </row>
    <row r="14" spans="1:8" ht="84" customHeight="1">
      <c r="A14" s="115"/>
      <c r="B14" s="124"/>
      <c r="C14" s="18" t="s">
        <v>63</v>
      </c>
      <c r="D14" s="16" t="s">
        <v>26</v>
      </c>
      <c r="E14" s="16"/>
      <c r="F14" s="9"/>
      <c r="G14" s="14"/>
      <c r="H14" s="27"/>
    </row>
  </sheetData>
  <mergeCells count="5">
    <mergeCell ref="A5:H5"/>
    <mergeCell ref="A6:A10"/>
    <mergeCell ref="B6:B10"/>
    <mergeCell ref="A11:A14"/>
    <mergeCell ref="B11:B1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</dc:creator>
  <cp:lastModifiedBy>123</cp:lastModifiedBy>
  <cp:lastPrinted>2021-01-13T19:05:19Z</cp:lastPrinted>
  <dcterms:created xsi:type="dcterms:W3CDTF">2011-03-01T06:39:05Z</dcterms:created>
  <dcterms:modified xsi:type="dcterms:W3CDTF">2021-01-13T19:05:21Z</dcterms:modified>
</cp:coreProperties>
</file>