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730" windowHeight="7245"/>
  </bookViews>
  <sheets>
    <sheet name="реализ мп" sheetId="6" r:id="rId1"/>
  </sheets>
  <calcPr calcId="125725"/>
</workbook>
</file>

<file path=xl/calcChain.xml><?xml version="1.0" encoding="utf-8"?>
<calcChain xmlns="http://schemas.openxmlformats.org/spreadsheetml/2006/main">
  <c r="M22" i="6"/>
  <c r="M23"/>
  <c r="M24"/>
  <c r="M25"/>
  <c r="M7"/>
  <c r="M8"/>
  <c r="D34"/>
  <c r="I22"/>
  <c r="I23"/>
  <c r="I24"/>
  <c r="I25"/>
  <c r="D22"/>
  <c r="D23"/>
  <c r="D24"/>
  <c r="D25"/>
  <c r="I20"/>
  <c r="D20"/>
  <c r="I19"/>
  <c r="D19"/>
  <c r="J18"/>
  <c r="E18"/>
  <c r="D17" l="1"/>
  <c r="I7" l="1"/>
  <c r="I8"/>
  <c r="D7"/>
  <c r="D8"/>
  <c r="C45"/>
  <c r="F39"/>
  <c r="G39"/>
  <c r="H39"/>
  <c r="J39"/>
  <c r="K39"/>
  <c r="L39"/>
  <c r="C39"/>
  <c r="C21"/>
  <c r="C12"/>
  <c r="E12"/>
  <c r="F12"/>
  <c r="G12"/>
  <c r="H12"/>
  <c r="J12"/>
  <c r="K12"/>
  <c r="L12"/>
  <c r="D9"/>
  <c r="D10"/>
  <c r="D11"/>
  <c r="D12" l="1"/>
  <c r="D47" l="1"/>
  <c r="I47"/>
  <c r="M47"/>
  <c r="I48"/>
  <c r="M48"/>
  <c r="M18"/>
  <c r="M19"/>
  <c r="D32"/>
  <c r="I32"/>
  <c r="M32"/>
  <c r="D33"/>
  <c r="I33"/>
  <c r="M33"/>
  <c r="I34"/>
  <c r="M34"/>
  <c r="D35"/>
  <c r="I35"/>
  <c r="M35"/>
  <c r="I17"/>
  <c r="M13"/>
  <c r="I10"/>
  <c r="I11"/>
  <c r="I9"/>
  <c r="I52"/>
  <c r="I51"/>
  <c r="M52"/>
  <c r="M51"/>
  <c r="E53"/>
  <c r="F53"/>
  <c r="G53"/>
  <c r="H53"/>
  <c r="J53"/>
  <c r="K53"/>
  <c r="L53"/>
  <c r="D52"/>
  <c r="D51"/>
  <c r="D49"/>
  <c r="C53"/>
  <c r="D26"/>
  <c r="C15"/>
  <c r="M11"/>
  <c r="I12" l="1"/>
  <c r="M53"/>
  <c r="I53"/>
  <c r="D53"/>
  <c r="I46"/>
  <c r="D48"/>
  <c r="D46"/>
  <c r="I41"/>
  <c r="I42"/>
  <c r="I44"/>
  <c r="I40"/>
  <c r="D41"/>
  <c r="D42"/>
  <c r="D44"/>
  <c r="D40"/>
  <c r="I27"/>
  <c r="I28"/>
  <c r="I29"/>
  <c r="I30"/>
  <c r="I31"/>
  <c r="I36"/>
  <c r="I37"/>
  <c r="I38"/>
  <c r="D27"/>
  <c r="D28"/>
  <c r="D29"/>
  <c r="D30"/>
  <c r="D36"/>
  <c r="D37"/>
  <c r="D38"/>
  <c r="I49"/>
  <c r="I43"/>
  <c r="D43"/>
  <c r="I26"/>
  <c r="E15"/>
  <c r="F15"/>
  <c r="G15"/>
  <c r="H15"/>
  <c r="J15"/>
  <c r="K15"/>
  <c r="L15"/>
  <c r="G21"/>
  <c r="H21"/>
  <c r="L21"/>
  <c r="G45"/>
  <c r="H45"/>
  <c r="L45"/>
  <c r="F50"/>
  <c r="G50"/>
  <c r="H50"/>
  <c r="H54" s="1"/>
  <c r="K50"/>
  <c r="L50"/>
  <c r="L54" s="1"/>
  <c r="C50"/>
  <c r="C54" s="1"/>
  <c r="G54" l="1"/>
  <c r="I39"/>
  <c r="J50"/>
  <c r="E50"/>
  <c r="D50"/>
  <c r="I50"/>
  <c r="J45"/>
  <c r="E45"/>
  <c r="K45"/>
  <c r="F45"/>
  <c r="I45"/>
  <c r="M39"/>
  <c r="I21"/>
  <c r="J21"/>
  <c r="E21"/>
  <c r="K21"/>
  <c r="K54" s="1"/>
  <c r="F21"/>
  <c r="I14"/>
  <c r="I13"/>
  <c r="D14"/>
  <c r="D13"/>
  <c r="M10"/>
  <c r="J54" l="1"/>
  <c r="F54"/>
  <c r="I15"/>
  <c r="I54" s="1"/>
  <c r="D21"/>
  <c r="D15"/>
  <c r="D45"/>
  <c r="M50"/>
  <c r="M54"/>
  <c r="M12"/>
  <c r="M14"/>
  <c r="M15"/>
  <c r="M16"/>
  <c r="M17"/>
  <c r="M20"/>
  <c r="M21"/>
  <c r="M26"/>
  <c r="M27"/>
  <c r="M28"/>
  <c r="M29"/>
  <c r="M30"/>
  <c r="M31"/>
  <c r="M36"/>
  <c r="M37"/>
  <c r="M38"/>
  <c r="M40"/>
  <c r="M41"/>
  <c r="M42"/>
  <c r="M43"/>
  <c r="M44"/>
  <c r="M45"/>
  <c r="M46"/>
  <c r="M49"/>
  <c r="M9"/>
  <c r="E39"/>
  <c r="E54" s="1"/>
  <c r="D31"/>
  <c r="D39" s="1"/>
  <c r="D54" l="1"/>
</calcChain>
</file>

<file path=xl/sharedStrings.xml><?xml version="1.0" encoding="utf-8"?>
<sst xmlns="http://schemas.openxmlformats.org/spreadsheetml/2006/main" count="108" uniqueCount="58">
  <si>
    <t>Финансирование</t>
  </si>
  <si>
    <t>% выполнения</t>
  </si>
  <si>
    <t>Наименование программы (подпрограммы),  мероприятия (с указанием порядкового номера)</t>
  </si>
  <si>
    <t>Пояснения</t>
  </si>
  <si>
    <t xml:space="preserve">Годовой (итоговый) отчет о выполнении муниципальной программы </t>
  </si>
  <si>
    <t xml:space="preserve">ИТОГО </t>
  </si>
  <si>
    <t>Подпрограмма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</si>
  <si>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</si>
  <si>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</si>
  <si>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</si>
  <si>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</si>
  <si>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Подпрограмма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</si>
  <si>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Муниципальная программа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</si>
  <si>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итого</t>
  </si>
  <si>
    <t xml:space="preserve">Средства бюдж. МО </t>
  </si>
  <si>
    <t>бюджет ГМР</t>
  </si>
  <si>
    <t>Средства бюджета ЛО</t>
  </si>
  <si>
    <t>Средства ФБ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</si>
  <si>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</si>
  <si>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</si>
  <si>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</si>
  <si>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Профинансировано (руб.)</t>
  </si>
  <si>
    <t>Запланированный объем финансирования (руб.)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</si>
  <si>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</si>
  <si>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</si>
  <si>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</si>
  <si>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</si>
  <si>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</si>
  <si>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</si>
  <si>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</si>
  <si>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</si>
  <si>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</si>
  <si>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</si>
  <si>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</si>
  <si>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</si>
  <si>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</si>
  <si>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</si>
  <si>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</si>
  <si>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</si>
  <si>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</si>
  <si>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</si>
  <si>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Фактическое выполнение Мероприятий 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</si>
  <si>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</si>
  <si>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</si>
  <si>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</si>
  <si>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</si>
  <si>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</si>
  <si>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</si>
  <si>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</si>
  <si>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</si>
  <si>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</si>
  <si>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</si>
  <si>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                       за  2021 год</t>
  </si>
  <si>
    <t>"Социально-экономическое развитие муниципального  образования Дружногорское городское поселени Гатчинского муниципального района Ленинградской области"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</si>
  <si>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</si>
  <si>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</si>
  <si>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</si>
  <si>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Развитие инфраструктуры спорта на территории Дружногорского городского поселения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</si>
</sst>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0"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3" borderId="3" xfId="0" applyNumberFormat="1" applyFont="1" applyFill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" fontId="8" fillId="0" borderId="0" xfId="0" applyNumberFormat="1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 applyProtection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Border="1" applyAlignment="1" applyProtection="1">
      <alignment horizontal="center" wrapText="1"/>
    </xf>
    <xf numFmtId="4" fontId="2" fillId="3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/>
    <xf numFmtId="3" fontId="2" fillId="0" borderId="0" xfId="0" applyNumberFormat="1" applyFont="1" applyAlignment="1"/>
    <xf numFmtId="3" fontId="2" fillId="3" borderId="0" xfId="0" applyNumberFormat="1" applyFont="1" applyFill="1" applyAlignment="1"/>
    <xf numFmtId="0" fontId="2" fillId="3" borderId="0" xfId="0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Normal="100" zoomScaleSheetLayoutView="70" workbookViewId="0">
      <selection activeCell="C52" sqref="C52"/>
    </sheetView>
  </sheetViews>
  <sheetFormatPr defaultColWidth="40.7109375" defaultRowHeight="12.75"/>
  <cols>
    <col min="1" max="1" width="3.85546875" style="9" customWidth="1"/>
    <col min="2" max="2" width="44.28515625" style="57" customWidth="1"/>
    <col min="3" max="3" width="12.5703125" style="58" customWidth="1"/>
    <col min="4" max="5" width="10.5703125" style="58" customWidth="1"/>
    <col min="6" max="6" width="11.28515625" style="59" customWidth="1"/>
    <col min="7" max="7" width="5.28515625" style="59" customWidth="1"/>
    <col min="8" max="8" width="11.140625" style="60" customWidth="1"/>
    <col min="9" max="9" width="11" style="60" customWidth="1"/>
    <col min="10" max="10" width="9.5703125" style="60" customWidth="1"/>
    <col min="11" max="11" width="11.28515625" style="60" customWidth="1"/>
    <col min="12" max="12" width="4.5703125" style="62" customWidth="1"/>
    <col min="13" max="13" width="8.5703125" style="62" customWidth="1"/>
    <col min="14" max="14" width="11.28515625" style="57" customWidth="1"/>
    <col min="15" max="15" width="7.28515625" style="9" customWidth="1"/>
    <col min="16" max="16" width="16.140625" style="9" customWidth="1"/>
    <col min="17" max="16384" width="40.7109375" style="9"/>
  </cols>
  <sheetData>
    <row r="1" spans="1:16" s="3" customFormat="1" ht="20.25" customHeight="1">
      <c r="B1" s="38" t="s">
        <v>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s="3" customFormat="1" ht="21" customHeight="1">
      <c r="B2" s="5" t="s">
        <v>53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s="3" customFormat="1">
      <c r="B3" s="40" t="s">
        <v>52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6" s="3" customFormat="1" ht="18" customHeight="1">
      <c r="A4" s="6" t="s">
        <v>2</v>
      </c>
      <c r="B4" s="6"/>
      <c r="C4" s="42" t="s">
        <v>0</v>
      </c>
      <c r="D4" s="42"/>
      <c r="E4" s="42"/>
      <c r="F4" s="42"/>
      <c r="G4" s="42"/>
      <c r="H4" s="43"/>
      <c r="I4" s="43"/>
      <c r="J4" s="43"/>
      <c r="K4" s="43"/>
      <c r="L4" s="43"/>
      <c r="M4" s="18"/>
      <c r="N4" s="42" t="s">
        <v>3</v>
      </c>
    </row>
    <row r="5" spans="1:16" s="3" customFormat="1" ht="25.5" customHeight="1">
      <c r="A5" s="6"/>
      <c r="B5" s="6"/>
      <c r="C5" s="2" t="s">
        <v>22</v>
      </c>
      <c r="D5" s="2"/>
      <c r="E5" s="2"/>
      <c r="F5" s="2"/>
      <c r="G5" s="2"/>
      <c r="H5" s="2" t="s">
        <v>21</v>
      </c>
      <c r="I5" s="2"/>
      <c r="J5" s="2"/>
      <c r="K5" s="2"/>
      <c r="L5" s="2"/>
      <c r="M5" s="1" t="s">
        <v>1</v>
      </c>
      <c r="N5" s="42"/>
    </row>
    <row r="6" spans="1:16" s="3" customFormat="1" ht="33.75">
      <c r="A6" s="7"/>
      <c r="B6" s="7"/>
      <c r="C6" s="44" t="s">
        <v>13</v>
      </c>
      <c r="D6" s="45" t="s">
        <v>14</v>
      </c>
      <c r="E6" s="45" t="s">
        <v>15</v>
      </c>
      <c r="F6" s="46" t="s">
        <v>16</v>
      </c>
      <c r="G6" s="46" t="s">
        <v>17</v>
      </c>
      <c r="H6" s="47" t="s">
        <v>13</v>
      </c>
      <c r="I6" s="46" t="s">
        <v>14</v>
      </c>
      <c r="J6" s="46" t="s">
        <v>15</v>
      </c>
      <c r="K6" s="46" t="s">
        <v>16</v>
      </c>
      <c r="L6" s="45" t="s">
        <v>17</v>
      </c>
      <c r="M6" s="29"/>
      <c r="N6" s="42"/>
    </row>
    <row r="7" spans="1:16" s="3" customFormat="1" ht="90">
      <c r="A7" s="8"/>
      <c r="B7" s="10" t="s">
        <v>18</v>
      </c>
      <c r="C7" s="11">
        <v>336118</v>
      </c>
      <c r="D7" s="12">
        <f t="shared" ref="D7:D8" si="0">C7</f>
        <v>336118</v>
      </c>
      <c r="E7" s="45"/>
      <c r="F7" s="46"/>
      <c r="G7" s="46"/>
      <c r="H7" s="13">
        <v>336118</v>
      </c>
      <c r="I7" s="14">
        <f t="shared" ref="I7:I8" si="1">H7</f>
        <v>336118</v>
      </c>
      <c r="J7" s="46"/>
      <c r="K7" s="46"/>
      <c r="L7" s="45"/>
      <c r="M7" s="15">
        <f t="shared" ref="M7:M8" si="2">H7/C7*100</f>
        <v>100</v>
      </c>
      <c r="N7" s="29" t="s">
        <v>41</v>
      </c>
    </row>
    <row r="8" spans="1:16" s="3" customFormat="1" ht="78.75">
      <c r="A8" s="8"/>
      <c r="B8" s="10" t="s">
        <v>54</v>
      </c>
      <c r="C8" s="11">
        <v>9000</v>
      </c>
      <c r="D8" s="12">
        <f t="shared" si="0"/>
        <v>9000</v>
      </c>
      <c r="E8" s="45"/>
      <c r="F8" s="46"/>
      <c r="G8" s="46"/>
      <c r="H8" s="13">
        <v>9000</v>
      </c>
      <c r="I8" s="14">
        <f t="shared" si="1"/>
        <v>9000</v>
      </c>
      <c r="J8" s="46"/>
      <c r="K8" s="46"/>
      <c r="L8" s="45"/>
      <c r="M8" s="15">
        <f t="shared" si="2"/>
        <v>100</v>
      </c>
      <c r="N8" s="29" t="s">
        <v>41</v>
      </c>
    </row>
    <row r="9" spans="1:16" s="3" customFormat="1" ht="72.75" customHeight="1">
      <c r="A9" s="1"/>
      <c r="B9" s="10" t="s">
        <v>19</v>
      </c>
      <c r="C9" s="11">
        <v>68500</v>
      </c>
      <c r="D9" s="12">
        <f>C9</f>
        <v>68500</v>
      </c>
      <c r="E9" s="16"/>
      <c r="F9" s="14"/>
      <c r="G9" s="14"/>
      <c r="H9" s="13">
        <v>68500</v>
      </c>
      <c r="I9" s="14">
        <f>H9</f>
        <v>68500</v>
      </c>
      <c r="J9" s="14"/>
      <c r="K9" s="14"/>
      <c r="L9" s="16"/>
      <c r="M9" s="15">
        <f>H9/C9*100</f>
        <v>100</v>
      </c>
      <c r="N9" s="29" t="s">
        <v>41</v>
      </c>
      <c r="P9" s="17"/>
    </row>
    <row r="10" spans="1:16" s="3" customFormat="1" ht="72.75" customHeight="1">
      <c r="A10" s="1"/>
      <c r="B10" s="10" t="s">
        <v>55</v>
      </c>
      <c r="C10" s="11">
        <v>4326.46</v>
      </c>
      <c r="D10" s="12">
        <f t="shared" ref="D10:D11" si="3">C10</f>
        <v>4326.46</v>
      </c>
      <c r="E10" s="16"/>
      <c r="F10" s="14"/>
      <c r="G10" s="14"/>
      <c r="H10" s="13">
        <v>4326.46</v>
      </c>
      <c r="I10" s="14">
        <f t="shared" ref="I10:I11" si="4">H10</f>
        <v>4326.46</v>
      </c>
      <c r="J10" s="14">
        <v>0</v>
      </c>
      <c r="K10" s="14"/>
      <c r="L10" s="16"/>
      <c r="M10" s="15">
        <f>H10/C10*100</f>
        <v>100</v>
      </c>
      <c r="N10" s="29" t="s">
        <v>41</v>
      </c>
      <c r="P10" s="17"/>
    </row>
    <row r="11" spans="1:16" s="3" customFormat="1" ht="72.75" customHeight="1">
      <c r="A11" s="18"/>
      <c r="B11" s="10" t="s">
        <v>20</v>
      </c>
      <c r="C11" s="11">
        <v>38121</v>
      </c>
      <c r="D11" s="12">
        <f t="shared" si="3"/>
        <v>38121</v>
      </c>
      <c r="E11" s="16"/>
      <c r="F11" s="14"/>
      <c r="G11" s="14"/>
      <c r="H11" s="13">
        <v>38121</v>
      </c>
      <c r="I11" s="14">
        <f t="shared" si="4"/>
        <v>38121</v>
      </c>
      <c r="J11" s="14"/>
      <c r="K11" s="14"/>
      <c r="L11" s="16"/>
      <c r="M11" s="15">
        <f>H11/C11*100</f>
        <v>100</v>
      </c>
      <c r="N11" s="29" t="s">
        <v>41</v>
      </c>
      <c r="P11" s="17"/>
    </row>
    <row r="12" spans="1:16" s="23" customFormat="1" ht="63.75" customHeight="1">
      <c r="A12" s="19" t="s">
        <v>6</v>
      </c>
      <c r="B12" s="20"/>
      <c r="C12" s="26">
        <f>SUM(C7:C11)</f>
        <v>456065.46</v>
      </c>
      <c r="D12" s="26">
        <f t="shared" ref="D12:L12" si="5">SUM(D7:D11)</f>
        <v>456065.46</v>
      </c>
      <c r="E12" s="26">
        <f t="shared" si="5"/>
        <v>0</v>
      </c>
      <c r="F12" s="48">
        <f t="shared" si="5"/>
        <v>0</v>
      </c>
      <c r="G12" s="48">
        <f t="shared" si="5"/>
        <v>0</v>
      </c>
      <c r="H12" s="48">
        <f t="shared" si="5"/>
        <v>456065.46</v>
      </c>
      <c r="I12" s="48">
        <f t="shared" si="5"/>
        <v>456065.46</v>
      </c>
      <c r="J12" s="48">
        <f t="shared" si="5"/>
        <v>0</v>
      </c>
      <c r="K12" s="48">
        <f t="shared" si="5"/>
        <v>0</v>
      </c>
      <c r="L12" s="26">
        <f t="shared" si="5"/>
        <v>0</v>
      </c>
      <c r="M12" s="21">
        <f>H12/C12*100</f>
        <v>100</v>
      </c>
      <c r="N12" s="22"/>
    </row>
    <row r="13" spans="1:16" s="3" customFormat="1" ht="81.75" customHeight="1">
      <c r="A13" s="18"/>
      <c r="B13" s="10" t="s">
        <v>42</v>
      </c>
      <c r="C13" s="11">
        <v>299979.40000000002</v>
      </c>
      <c r="D13" s="16">
        <f>C13</f>
        <v>299979.40000000002</v>
      </c>
      <c r="E13" s="16"/>
      <c r="F13" s="14"/>
      <c r="G13" s="14"/>
      <c r="H13" s="13">
        <v>299979.40000000002</v>
      </c>
      <c r="I13" s="14">
        <f>H13</f>
        <v>299979.40000000002</v>
      </c>
      <c r="J13" s="14"/>
      <c r="K13" s="14"/>
      <c r="L13" s="16"/>
      <c r="M13" s="15">
        <f>H13/C13*100</f>
        <v>100</v>
      </c>
      <c r="N13" s="29" t="s">
        <v>41</v>
      </c>
      <c r="P13" s="17"/>
    </row>
    <row r="14" spans="1:16" s="17" customFormat="1" ht="81.75" customHeight="1">
      <c r="A14" s="24"/>
      <c r="B14" s="10" t="s">
        <v>43</v>
      </c>
      <c r="C14" s="11">
        <v>33570</v>
      </c>
      <c r="D14" s="16">
        <f t="shared" ref="D14" si="6">C14</f>
        <v>33570</v>
      </c>
      <c r="E14" s="16"/>
      <c r="F14" s="14"/>
      <c r="G14" s="14"/>
      <c r="H14" s="13">
        <v>33570</v>
      </c>
      <c r="I14" s="14">
        <f t="shared" ref="I14" si="7">H14</f>
        <v>33570</v>
      </c>
      <c r="J14" s="14"/>
      <c r="K14" s="14"/>
      <c r="L14" s="16"/>
      <c r="M14" s="15">
        <f t="shared" ref="M14:M54" si="8">H14/C14*100</f>
        <v>100</v>
      </c>
      <c r="N14" s="29" t="s">
        <v>41</v>
      </c>
    </row>
    <row r="15" spans="1:16" s="17" customFormat="1" ht="64.5" customHeight="1">
      <c r="A15" s="25" t="s">
        <v>7</v>
      </c>
      <c r="B15" s="20"/>
      <c r="C15" s="26">
        <f>SUM(C13:C14)</f>
        <v>333549.40000000002</v>
      </c>
      <c r="D15" s="26">
        <f t="shared" ref="D15:L15" si="9">SUM(D13:D14)</f>
        <v>333549.40000000002</v>
      </c>
      <c r="E15" s="26">
        <f t="shared" si="9"/>
        <v>0</v>
      </c>
      <c r="F15" s="48">
        <f t="shared" si="9"/>
        <v>0</v>
      </c>
      <c r="G15" s="48">
        <f t="shared" si="9"/>
        <v>0</v>
      </c>
      <c r="H15" s="48">
        <f t="shared" si="9"/>
        <v>333549.40000000002</v>
      </c>
      <c r="I15" s="48">
        <f t="shared" si="9"/>
        <v>333549.40000000002</v>
      </c>
      <c r="J15" s="48">
        <f t="shared" si="9"/>
        <v>0</v>
      </c>
      <c r="K15" s="48">
        <f t="shared" si="9"/>
        <v>0</v>
      </c>
      <c r="L15" s="26">
        <f t="shared" si="9"/>
        <v>0</v>
      </c>
      <c r="M15" s="21">
        <f t="shared" si="8"/>
        <v>100</v>
      </c>
      <c r="N15" s="22"/>
    </row>
    <row r="16" spans="1:16" s="3" customFormat="1" ht="81.75" customHeight="1">
      <c r="A16" s="18"/>
      <c r="B16" s="10" t="s">
        <v>24</v>
      </c>
      <c r="C16" s="11">
        <v>668888.72</v>
      </c>
      <c r="D16" s="16">
        <v>273600</v>
      </c>
      <c r="E16" s="16">
        <v>395288.72</v>
      </c>
      <c r="F16" s="14"/>
      <c r="G16" s="14"/>
      <c r="H16" s="13">
        <v>668888.72</v>
      </c>
      <c r="I16" s="14">
        <v>273600</v>
      </c>
      <c r="J16" s="14">
        <v>395288.72</v>
      </c>
      <c r="K16" s="14"/>
      <c r="L16" s="16"/>
      <c r="M16" s="15">
        <f t="shared" si="8"/>
        <v>100</v>
      </c>
      <c r="N16" s="29" t="s">
        <v>41</v>
      </c>
      <c r="P16" s="17"/>
    </row>
    <row r="17" spans="1:16" s="3" customFormat="1" ht="81.75" customHeight="1">
      <c r="A17" s="18"/>
      <c r="B17" s="10" t="s">
        <v>23</v>
      </c>
      <c r="C17" s="11">
        <v>563550</v>
      </c>
      <c r="D17" s="16">
        <f>C17</f>
        <v>563550</v>
      </c>
      <c r="E17" s="16"/>
      <c r="F17" s="14"/>
      <c r="G17" s="14"/>
      <c r="H17" s="13">
        <v>563550</v>
      </c>
      <c r="I17" s="14">
        <f t="shared" ref="I17" si="10">H17-J17-K17</f>
        <v>563550</v>
      </c>
      <c r="J17" s="14"/>
      <c r="K17" s="14"/>
      <c r="L17" s="16"/>
      <c r="M17" s="15">
        <f t="shared" si="8"/>
        <v>100</v>
      </c>
      <c r="N17" s="29" t="s">
        <v>41</v>
      </c>
      <c r="P17" s="17"/>
    </row>
    <row r="18" spans="1:16" s="3" customFormat="1" ht="81.75" customHeight="1">
      <c r="A18" s="18"/>
      <c r="B18" s="10" t="s">
        <v>24</v>
      </c>
      <c r="C18" s="11">
        <v>1949059.37</v>
      </c>
      <c r="D18" s="16"/>
      <c r="E18" s="16">
        <f>C18-F18</f>
        <v>942859.37000000011</v>
      </c>
      <c r="F18" s="27">
        <v>1006200</v>
      </c>
      <c r="G18" s="14"/>
      <c r="H18" s="13">
        <v>1949059.37</v>
      </c>
      <c r="I18" s="14"/>
      <c r="J18" s="14">
        <f>H18-K18</f>
        <v>942859.37000000011</v>
      </c>
      <c r="K18" s="27">
        <v>1006200</v>
      </c>
      <c r="L18" s="16"/>
      <c r="M18" s="15">
        <f t="shared" si="8"/>
        <v>100</v>
      </c>
      <c r="N18" s="29" t="s">
        <v>41</v>
      </c>
      <c r="P18" s="17"/>
    </row>
    <row r="19" spans="1:16" s="3" customFormat="1" ht="81.75" customHeight="1">
      <c r="A19" s="18"/>
      <c r="B19" s="10" t="s">
        <v>47</v>
      </c>
      <c r="C19" s="11">
        <v>538853.55000000005</v>
      </c>
      <c r="D19" s="16">
        <f>C19-F19</f>
        <v>64200.550000000047</v>
      </c>
      <c r="E19" s="16"/>
      <c r="F19" s="27">
        <v>474653</v>
      </c>
      <c r="G19" s="14"/>
      <c r="H19" s="13">
        <v>538853.55000000005</v>
      </c>
      <c r="I19" s="14">
        <f>H19-K19</f>
        <v>64200.550000000047</v>
      </c>
      <c r="J19" s="14"/>
      <c r="K19" s="27">
        <v>474653</v>
      </c>
      <c r="L19" s="16"/>
      <c r="M19" s="15">
        <f t="shared" si="8"/>
        <v>100</v>
      </c>
      <c r="N19" s="29" t="s">
        <v>41</v>
      </c>
      <c r="P19" s="17"/>
    </row>
    <row r="20" spans="1:16" s="3" customFormat="1" ht="81.75" customHeight="1">
      <c r="A20" s="18"/>
      <c r="B20" s="10" t="s">
        <v>44</v>
      </c>
      <c r="C20" s="11">
        <v>1484377.5</v>
      </c>
      <c r="D20" s="16">
        <f>C20-F20</f>
        <v>74377.5</v>
      </c>
      <c r="E20" s="16"/>
      <c r="F20" s="27">
        <v>1410000</v>
      </c>
      <c r="G20" s="14"/>
      <c r="H20" s="13">
        <v>1484377.5</v>
      </c>
      <c r="I20" s="14">
        <f>H20-K20</f>
        <v>74377.5</v>
      </c>
      <c r="J20" s="14"/>
      <c r="K20" s="27">
        <v>1410000</v>
      </c>
      <c r="L20" s="16"/>
      <c r="M20" s="15">
        <f t="shared" si="8"/>
        <v>100</v>
      </c>
      <c r="N20" s="29" t="s">
        <v>41</v>
      </c>
      <c r="P20" s="17"/>
    </row>
    <row r="21" spans="1:16" s="17" customFormat="1" ht="57" customHeight="1">
      <c r="A21" s="25" t="s">
        <v>8</v>
      </c>
      <c r="B21" s="20"/>
      <c r="C21" s="26">
        <f t="shared" ref="C21:L21" si="11">SUM(C16:C20)</f>
        <v>5204729.1399999997</v>
      </c>
      <c r="D21" s="26">
        <f t="shared" si="11"/>
        <v>975728.05</v>
      </c>
      <c r="E21" s="26">
        <f t="shared" si="11"/>
        <v>1338148.0900000001</v>
      </c>
      <c r="F21" s="48">
        <f t="shared" si="11"/>
        <v>2890853</v>
      </c>
      <c r="G21" s="48">
        <f t="shared" si="11"/>
        <v>0</v>
      </c>
      <c r="H21" s="48">
        <f t="shared" si="11"/>
        <v>5204729.1399999997</v>
      </c>
      <c r="I21" s="48">
        <f t="shared" si="11"/>
        <v>975728.05</v>
      </c>
      <c r="J21" s="48">
        <f t="shared" si="11"/>
        <v>1338148.0900000001</v>
      </c>
      <c r="K21" s="48">
        <f t="shared" si="11"/>
        <v>2890853</v>
      </c>
      <c r="L21" s="26">
        <f t="shared" si="11"/>
        <v>0</v>
      </c>
      <c r="M21" s="21">
        <f t="shared" si="8"/>
        <v>100</v>
      </c>
      <c r="N21" s="22"/>
    </row>
    <row r="22" spans="1:16" s="17" customFormat="1" ht="81.75" customHeight="1">
      <c r="A22" s="28"/>
      <c r="B22" s="10" t="s">
        <v>48</v>
      </c>
      <c r="C22" s="11">
        <v>7528253.5899999999</v>
      </c>
      <c r="D22" s="16">
        <f t="shared" ref="D22:D25" si="12">C22-E22-F22</f>
        <v>7528253.5899999999</v>
      </c>
      <c r="E22" s="26"/>
      <c r="F22" s="48"/>
      <c r="G22" s="48"/>
      <c r="H22" s="13">
        <v>7510192.4299999997</v>
      </c>
      <c r="I22" s="14">
        <f t="shared" ref="I22:I25" si="13">H22-J22-K22</f>
        <v>7510192.4299999997</v>
      </c>
      <c r="J22" s="48"/>
      <c r="K22" s="48"/>
      <c r="L22" s="26"/>
      <c r="M22" s="15">
        <f t="shared" ref="M22:M25" si="14">H22/C22*100</f>
        <v>99.760088315515944</v>
      </c>
      <c r="N22" s="29" t="s">
        <v>41</v>
      </c>
    </row>
    <row r="23" spans="1:16" s="17" customFormat="1" ht="81.75" customHeight="1">
      <c r="A23" s="28"/>
      <c r="B23" s="10" t="s">
        <v>25</v>
      </c>
      <c r="C23" s="11">
        <v>216175.57</v>
      </c>
      <c r="D23" s="16">
        <f t="shared" si="12"/>
        <v>216175.57</v>
      </c>
      <c r="E23" s="26"/>
      <c r="F23" s="48"/>
      <c r="G23" s="48"/>
      <c r="H23" s="13">
        <v>206792.45</v>
      </c>
      <c r="I23" s="14">
        <f t="shared" si="13"/>
        <v>206792.45</v>
      </c>
      <c r="J23" s="48"/>
      <c r="K23" s="48"/>
      <c r="L23" s="26"/>
      <c r="M23" s="15">
        <f t="shared" si="14"/>
        <v>95.65949103314496</v>
      </c>
      <c r="N23" s="29" t="s">
        <v>41</v>
      </c>
    </row>
    <row r="24" spans="1:16" s="17" customFormat="1" ht="81.75" customHeight="1">
      <c r="A24" s="28"/>
      <c r="B24" s="10" t="s">
        <v>26</v>
      </c>
      <c r="C24" s="11">
        <v>1035818.17</v>
      </c>
      <c r="D24" s="16">
        <f t="shared" si="12"/>
        <v>1035818.17</v>
      </c>
      <c r="E24" s="26"/>
      <c r="F24" s="48"/>
      <c r="G24" s="48"/>
      <c r="H24" s="13">
        <v>990888.84</v>
      </c>
      <c r="I24" s="14">
        <f t="shared" si="13"/>
        <v>990888.84</v>
      </c>
      <c r="J24" s="48"/>
      <c r="K24" s="48"/>
      <c r="L24" s="26"/>
      <c r="M24" s="15">
        <f t="shared" si="14"/>
        <v>95.662430791303834</v>
      </c>
      <c r="N24" s="29" t="s">
        <v>41</v>
      </c>
    </row>
    <row r="25" spans="1:16" s="17" customFormat="1" ht="81.75" customHeight="1">
      <c r="A25" s="28"/>
      <c r="B25" s="10" t="s">
        <v>27</v>
      </c>
      <c r="C25" s="11">
        <v>3261739.55</v>
      </c>
      <c r="D25" s="16">
        <f t="shared" si="12"/>
        <v>3261739.55</v>
      </c>
      <c r="E25" s="26"/>
      <c r="F25" s="48"/>
      <c r="G25" s="48"/>
      <c r="H25" s="13">
        <v>2855713.74</v>
      </c>
      <c r="I25" s="14">
        <f t="shared" si="13"/>
        <v>2855713.74</v>
      </c>
      <c r="J25" s="48"/>
      <c r="K25" s="48"/>
      <c r="L25" s="26"/>
      <c r="M25" s="15">
        <f t="shared" si="14"/>
        <v>87.55186293154523</v>
      </c>
      <c r="N25" s="29" t="s">
        <v>41</v>
      </c>
    </row>
    <row r="26" spans="1:16" s="3" customFormat="1" ht="81.75" customHeight="1">
      <c r="A26" s="24"/>
      <c r="B26" s="10" t="s">
        <v>28</v>
      </c>
      <c r="C26" s="11">
        <v>15084</v>
      </c>
      <c r="D26" s="16">
        <f>C26-E26-F26</f>
        <v>15084</v>
      </c>
      <c r="E26" s="16"/>
      <c r="F26" s="14"/>
      <c r="G26" s="14"/>
      <c r="H26" s="13">
        <v>15084</v>
      </c>
      <c r="I26" s="14">
        <f>H26-J26-K26</f>
        <v>15084</v>
      </c>
      <c r="J26" s="14"/>
      <c r="K26" s="14"/>
      <c r="L26" s="16"/>
      <c r="M26" s="15">
        <f t="shared" si="8"/>
        <v>100</v>
      </c>
      <c r="N26" s="29" t="s">
        <v>41</v>
      </c>
      <c r="P26" s="17"/>
    </row>
    <row r="27" spans="1:16" s="17" customFormat="1" ht="81.75" customHeight="1">
      <c r="A27" s="22"/>
      <c r="B27" s="10" t="s">
        <v>29</v>
      </c>
      <c r="C27" s="11">
        <v>260416.3</v>
      </c>
      <c r="D27" s="16">
        <f t="shared" ref="D27:D38" si="15">C27-E27-F27</f>
        <v>260416.3</v>
      </c>
      <c r="E27" s="16"/>
      <c r="F27" s="14"/>
      <c r="G27" s="14"/>
      <c r="H27" s="13">
        <v>260416.3</v>
      </c>
      <c r="I27" s="14">
        <f t="shared" ref="I27:I38" si="16">H27-J27-K27</f>
        <v>260416.3</v>
      </c>
      <c r="J27" s="14"/>
      <c r="K27" s="14"/>
      <c r="L27" s="16"/>
      <c r="M27" s="15">
        <f t="shared" si="8"/>
        <v>100</v>
      </c>
      <c r="N27" s="29" t="s">
        <v>41</v>
      </c>
    </row>
    <row r="28" spans="1:16" s="3" customFormat="1" ht="81.75" customHeight="1">
      <c r="A28" s="29"/>
      <c r="B28" s="10" t="s">
        <v>49</v>
      </c>
      <c r="C28" s="11">
        <v>1002449.09</v>
      </c>
      <c r="D28" s="16">
        <f t="shared" si="15"/>
        <v>902449.09</v>
      </c>
      <c r="E28" s="16">
        <v>100000</v>
      </c>
      <c r="F28" s="14"/>
      <c r="G28" s="14"/>
      <c r="H28" s="13">
        <v>1000182.42</v>
      </c>
      <c r="I28" s="14">
        <f t="shared" si="16"/>
        <v>900182.42</v>
      </c>
      <c r="J28" s="14">
        <v>100000</v>
      </c>
      <c r="K28" s="14"/>
      <c r="L28" s="16"/>
      <c r="M28" s="15">
        <f t="shared" si="8"/>
        <v>99.773886771646431</v>
      </c>
      <c r="N28" s="29" t="s">
        <v>41</v>
      </c>
      <c r="P28" s="17"/>
    </row>
    <row r="29" spans="1:16" s="3" customFormat="1" ht="81.75" customHeight="1">
      <c r="A29" s="29"/>
      <c r="B29" s="10" t="s">
        <v>30</v>
      </c>
      <c r="C29" s="11">
        <v>1090170.48</v>
      </c>
      <c r="D29" s="16">
        <f t="shared" si="15"/>
        <v>1090170.48</v>
      </c>
      <c r="E29" s="16"/>
      <c r="F29" s="14"/>
      <c r="G29" s="14"/>
      <c r="H29" s="13">
        <v>1090170.48</v>
      </c>
      <c r="I29" s="14">
        <f t="shared" si="16"/>
        <v>1090170.48</v>
      </c>
      <c r="J29" s="14"/>
      <c r="K29" s="14"/>
      <c r="L29" s="16"/>
      <c r="M29" s="15">
        <f t="shared" si="8"/>
        <v>100</v>
      </c>
      <c r="N29" s="29" t="s">
        <v>41</v>
      </c>
      <c r="P29" s="17"/>
    </row>
    <row r="30" spans="1:16" s="3" customFormat="1" ht="81.75" customHeight="1">
      <c r="A30" s="29"/>
      <c r="B30" s="10" t="s">
        <v>31</v>
      </c>
      <c r="C30" s="11">
        <v>22500</v>
      </c>
      <c r="D30" s="16">
        <f t="shared" si="15"/>
        <v>22500</v>
      </c>
      <c r="E30" s="16"/>
      <c r="F30" s="14"/>
      <c r="G30" s="14"/>
      <c r="H30" s="13">
        <v>22500</v>
      </c>
      <c r="I30" s="14">
        <f t="shared" si="16"/>
        <v>22500</v>
      </c>
      <c r="J30" s="14"/>
      <c r="K30" s="14"/>
      <c r="L30" s="16"/>
      <c r="M30" s="15">
        <f t="shared" si="8"/>
        <v>100</v>
      </c>
      <c r="N30" s="29" t="s">
        <v>41</v>
      </c>
      <c r="P30" s="17"/>
    </row>
    <row r="31" spans="1:16" s="3" customFormat="1" ht="70.5" customHeight="1">
      <c r="A31" s="29"/>
      <c r="B31" s="10" t="s">
        <v>56</v>
      </c>
      <c r="C31" s="11">
        <v>2055932.95</v>
      </c>
      <c r="D31" s="16">
        <f t="shared" si="15"/>
        <v>0</v>
      </c>
      <c r="E31" s="16">
        <v>2055932.95</v>
      </c>
      <c r="F31" s="14"/>
      <c r="G31" s="14"/>
      <c r="H31" s="13">
        <v>2055932.95</v>
      </c>
      <c r="I31" s="14">
        <f t="shared" si="16"/>
        <v>0</v>
      </c>
      <c r="J31" s="14">
        <v>2055932.95</v>
      </c>
      <c r="K31" s="14"/>
      <c r="L31" s="16"/>
      <c r="M31" s="15">
        <f t="shared" si="8"/>
        <v>100</v>
      </c>
      <c r="N31" s="29" t="s">
        <v>41</v>
      </c>
      <c r="P31" s="17"/>
    </row>
    <row r="32" spans="1:16" s="3" customFormat="1" ht="69" customHeight="1">
      <c r="A32" s="29"/>
      <c r="B32" s="10" t="s">
        <v>56</v>
      </c>
      <c r="C32" s="11">
        <v>6058340</v>
      </c>
      <c r="D32" s="16">
        <f>C32-E32-F32</f>
        <v>298420</v>
      </c>
      <c r="E32" s="30"/>
      <c r="F32" s="27">
        <v>5759920</v>
      </c>
      <c r="G32" s="14"/>
      <c r="H32" s="13">
        <v>5990902.8099999996</v>
      </c>
      <c r="I32" s="14">
        <f t="shared" ref="I32:I35" si="17">H32-J32-K32</f>
        <v>295536.25</v>
      </c>
      <c r="J32" s="27"/>
      <c r="K32" s="27">
        <v>5695366.5599999996</v>
      </c>
      <c r="L32" s="16"/>
      <c r="M32" s="15">
        <f t="shared" ref="M32:M35" si="18">H32/C32*100</f>
        <v>98.886870165754971</v>
      </c>
      <c r="N32" s="29" t="s">
        <v>41</v>
      </c>
      <c r="P32" s="17"/>
    </row>
    <row r="33" spans="1:16" s="3" customFormat="1" ht="99" customHeight="1">
      <c r="A33" s="29"/>
      <c r="B33" s="10" t="s">
        <v>32</v>
      </c>
      <c r="C33" s="11">
        <v>700000</v>
      </c>
      <c r="D33" s="16">
        <f t="shared" ref="D33:D35" si="19">C33-E33-F33</f>
        <v>82075</v>
      </c>
      <c r="E33" s="16"/>
      <c r="F33" s="27">
        <v>617925</v>
      </c>
      <c r="G33" s="14"/>
      <c r="H33" s="13">
        <v>700000</v>
      </c>
      <c r="I33" s="14">
        <f t="shared" si="17"/>
        <v>82075</v>
      </c>
      <c r="J33" s="14"/>
      <c r="K33" s="27">
        <v>617925</v>
      </c>
      <c r="L33" s="16"/>
      <c r="M33" s="15">
        <f t="shared" si="18"/>
        <v>100</v>
      </c>
      <c r="N33" s="29" t="s">
        <v>41</v>
      </c>
      <c r="P33" s="17"/>
    </row>
    <row r="34" spans="1:16" s="3" customFormat="1" ht="81.75" customHeight="1">
      <c r="A34" s="29"/>
      <c r="B34" s="10" t="s">
        <v>50</v>
      </c>
      <c r="C34" s="11">
        <v>161146.45000000001</v>
      </c>
      <c r="D34" s="16">
        <f>C34-E34-F34</f>
        <v>19199.450000000012</v>
      </c>
      <c r="E34" s="16"/>
      <c r="F34" s="27">
        <v>141947</v>
      </c>
      <c r="G34" s="14"/>
      <c r="H34" s="13">
        <v>161146.45000000001</v>
      </c>
      <c r="I34" s="14">
        <f t="shared" si="17"/>
        <v>19199.450000000012</v>
      </c>
      <c r="J34" s="14"/>
      <c r="K34" s="27">
        <v>141947</v>
      </c>
      <c r="L34" s="16"/>
      <c r="M34" s="15">
        <f t="shared" si="18"/>
        <v>100</v>
      </c>
      <c r="N34" s="29" t="s">
        <v>41</v>
      </c>
      <c r="P34" s="17"/>
    </row>
    <row r="35" spans="1:16" s="3" customFormat="1" ht="81.75" customHeight="1">
      <c r="A35" s="29"/>
      <c r="B35" s="10" t="s">
        <v>49</v>
      </c>
      <c r="C35" s="11">
        <v>998502.84</v>
      </c>
      <c r="D35" s="16">
        <f t="shared" si="19"/>
        <v>49935.270000000019</v>
      </c>
      <c r="E35" s="16"/>
      <c r="F35" s="27">
        <v>948567.57</v>
      </c>
      <c r="G35" s="14"/>
      <c r="H35" s="13">
        <v>998502.84</v>
      </c>
      <c r="I35" s="14">
        <f t="shared" si="17"/>
        <v>49935.270000000019</v>
      </c>
      <c r="J35" s="14"/>
      <c r="K35" s="27">
        <v>948567.57</v>
      </c>
      <c r="L35" s="16"/>
      <c r="M35" s="15">
        <f t="shared" si="18"/>
        <v>100</v>
      </c>
      <c r="N35" s="29" t="s">
        <v>41</v>
      </c>
      <c r="P35" s="17"/>
    </row>
    <row r="36" spans="1:16" s="3" customFormat="1" ht="81.75" customHeight="1">
      <c r="A36" s="29"/>
      <c r="B36" s="10" t="s">
        <v>51</v>
      </c>
      <c r="C36" s="11">
        <v>8730614.2300000004</v>
      </c>
      <c r="D36" s="16">
        <f t="shared" si="15"/>
        <v>0</v>
      </c>
      <c r="E36" s="16"/>
      <c r="F36" s="27">
        <v>8730614.2300000004</v>
      </c>
      <c r="G36" s="14"/>
      <c r="H36" s="13">
        <v>5456917.9299999997</v>
      </c>
      <c r="I36" s="14">
        <f t="shared" si="16"/>
        <v>0</v>
      </c>
      <c r="J36" s="14"/>
      <c r="K36" s="27">
        <v>5456917.9299999997</v>
      </c>
      <c r="L36" s="16"/>
      <c r="M36" s="15">
        <f t="shared" si="8"/>
        <v>62.503253336392106</v>
      </c>
      <c r="N36" s="29" t="s">
        <v>41</v>
      </c>
      <c r="P36" s="17"/>
    </row>
    <row r="37" spans="1:16" s="3" customFormat="1" ht="81.75" customHeight="1">
      <c r="A37" s="29"/>
      <c r="B37" s="10" t="s">
        <v>51</v>
      </c>
      <c r="C37" s="11">
        <v>5361967.3</v>
      </c>
      <c r="D37" s="16">
        <f t="shared" si="15"/>
        <v>0</v>
      </c>
      <c r="E37" s="16"/>
      <c r="F37" s="13">
        <v>5361967.3</v>
      </c>
      <c r="G37" s="14"/>
      <c r="H37" s="13">
        <v>3833746.18</v>
      </c>
      <c r="I37" s="14">
        <f t="shared" si="16"/>
        <v>0</v>
      </c>
      <c r="J37" s="14"/>
      <c r="K37" s="13">
        <v>3833746.18</v>
      </c>
      <c r="L37" s="16"/>
      <c r="M37" s="15">
        <f t="shared" si="8"/>
        <v>71.498872811104235</v>
      </c>
      <c r="N37" s="29" t="s">
        <v>41</v>
      </c>
      <c r="P37" s="17"/>
    </row>
    <row r="38" spans="1:16" s="3" customFormat="1" ht="81.75" customHeight="1">
      <c r="A38" s="29"/>
      <c r="B38" s="10" t="s">
        <v>51</v>
      </c>
      <c r="C38" s="11">
        <v>393503.37</v>
      </c>
      <c r="D38" s="16">
        <f t="shared" si="15"/>
        <v>130307.66999999998</v>
      </c>
      <c r="E38" s="30">
        <v>263195.7</v>
      </c>
      <c r="F38" s="14"/>
      <c r="G38" s="14"/>
      <c r="H38" s="13">
        <v>357040.79</v>
      </c>
      <c r="I38" s="14">
        <f t="shared" si="16"/>
        <v>93845.089999999967</v>
      </c>
      <c r="J38" s="27">
        <v>263195.7</v>
      </c>
      <c r="K38" s="14"/>
      <c r="L38" s="16"/>
      <c r="M38" s="15">
        <f t="shared" si="8"/>
        <v>90.73385826403468</v>
      </c>
      <c r="N38" s="29" t="s">
        <v>41</v>
      </c>
      <c r="P38" s="31"/>
    </row>
    <row r="39" spans="1:16" s="23" customFormat="1" ht="75.75" customHeight="1">
      <c r="A39" s="19" t="s">
        <v>9</v>
      </c>
      <c r="B39" s="32"/>
      <c r="C39" s="26">
        <f>SUM(C22:C38)</f>
        <v>38892613.889999993</v>
      </c>
      <c r="D39" s="26">
        <f t="shared" ref="D39:L39" si="20">SUM(D22:D38)</f>
        <v>14912544.139999999</v>
      </c>
      <c r="E39" s="26">
        <f t="shared" si="20"/>
        <v>2419128.6500000004</v>
      </c>
      <c r="F39" s="48">
        <f t="shared" si="20"/>
        <v>21560941.100000001</v>
      </c>
      <c r="G39" s="48">
        <f t="shared" si="20"/>
        <v>0</v>
      </c>
      <c r="H39" s="48">
        <f t="shared" si="20"/>
        <v>33506130.609999999</v>
      </c>
      <c r="I39" s="48">
        <f t="shared" si="20"/>
        <v>14392531.720000001</v>
      </c>
      <c r="J39" s="48">
        <f t="shared" si="20"/>
        <v>2419128.6500000004</v>
      </c>
      <c r="K39" s="48">
        <f t="shared" si="20"/>
        <v>16694470.239999998</v>
      </c>
      <c r="L39" s="26">
        <f t="shared" si="20"/>
        <v>0</v>
      </c>
      <c r="M39" s="21">
        <f t="shared" si="8"/>
        <v>86.150369591422717</v>
      </c>
      <c r="N39" s="22"/>
    </row>
    <row r="40" spans="1:16" s="17" customFormat="1" ht="81.75" customHeight="1">
      <c r="A40" s="22"/>
      <c r="B40" s="10" t="s">
        <v>33</v>
      </c>
      <c r="C40" s="11">
        <v>5222182.34</v>
      </c>
      <c r="D40" s="16">
        <f>C40-E40-F40</f>
        <v>5222182.34</v>
      </c>
      <c r="E40" s="16"/>
      <c r="F40" s="14"/>
      <c r="G40" s="14"/>
      <c r="H40" s="13">
        <v>5198501.28</v>
      </c>
      <c r="I40" s="14">
        <f>H40-J40-K40</f>
        <v>5198501.28</v>
      </c>
      <c r="J40" s="14"/>
      <c r="K40" s="14"/>
      <c r="L40" s="16"/>
      <c r="M40" s="15">
        <f t="shared" si="8"/>
        <v>99.546529430452651</v>
      </c>
      <c r="N40" s="29" t="s">
        <v>41</v>
      </c>
    </row>
    <row r="41" spans="1:16" s="3" customFormat="1" ht="81.75" customHeight="1">
      <c r="A41" s="29"/>
      <c r="B41" s="10" t="s">
        <v>34</v>
      </c>
      <c r="C41" s="11">
        <v>921128.97</v>
      </c>
      <c r="D41" s="16">
        <f t="shared" ref="D41:D44" si="21">C41-E41-F41</f>
        <v>921128.97</v>
      </c>
      <c r="E41" s="16"/>
      <c r="F41" s="14"/>
      <c r="G41" s="14"/>
      <c r="H41" s="13">
        <v>917644.08</v>
      </c>
      <c r="I41" s="14">
        <f t="shared" ref="I41:I44" si="22">H41-J41-K41</f>
        <v>917644.08</v>
      </c>
      <c r="J41" s="14"/>
      <c r="K41" s="14"/>
      <c r="L41" s="16"/>
      <c r="M41" s="15">
        <f t="shared" si="8"/>
        <v>99.621671870769617</v>
      </c>
      <c r="N41" s="29" t="s">
        <v>41</v>
      </c>
      <c r="P41" s="17"/>
    </row>
    <row r="42" spans="1:16" s="3" customFormat="1" ht="81.75" customHeight="1">
      <c r="A42" s="29"/>
      <c r="B42" s="10" t="s">
        <v>35</v>
      </c>
      <c r="C42" s="11">
        <v>529897.52</v>
      </c>
      <c r="D42" s="16">
        <f t="shared" si="21"/>
        <v>449897.52</v>
      </c>
      <c r="E42" s="16">
        <v>80000</v>
      </c>
      <c r="F42" s="14"/>
      <c r="G42" s="14"/>
      <c r="H42" s="13">
        <v>529897.52</v>
      </c>
      <c r="I42" s="14">
        <f t="shared" si="22"/>
        <v>449897.52</v>
      </c>
      <c r="J42" s="14">
        <v>80000</v>
      </c>
      <c r="K42" s="14"/>
      <c r="L42" s="16"/>
      <c r="M42" s="15">
        <f t="shared" si="8"/>
        <v>100</v>
      </c>
      <c r="N42" s="29" t="s">
        <v>41</v>
      </c>
      <c r="P42" s="17"/>
    </row>
    <row r="43" spans="1:16" s="3" customFormat="1" ht="81.75" customHeight="1">
      <c r="A43" s="29"/>
      <c r="B43" s="10" t="s">
        <v>37</v>
      </c>
      <c r="C43" s="11">
        <v>3087600</v>
      </c>
      <c r="D43" s="16">
        <f t="shared" si="21"/>
        <v>1543800</v>
      </c>
      <c r="E43" s="16"/>
      <c r="F43" s="27">
        <v>1543800</v>
      </c>
      <c r="G43" s="14"/>
      <c r="H43" s="13">
        <v>3087600</v>
      </c>
      <c r="I43" s="14">
        <f t="shared" si="22"/>
        <v>1543800</v>
      </c>
      <c r="J43" s="14"/>
      <c r="K43" s="27">
        <v>1543800</v>
      </c>
      <c r="L43" s="16"/>
      <c r="M43" s="15">
        <f t="shared" si="8"/>
        <v>100</v>
      </c>
      <c r="N43" s="29" t="s">
        <v>41</v>
      </c>
      <c r="P43" s="17"/>
    </row>
    <row r="44" spans="1:16" s="3" customFormat="1" ht="81.75" customHeight="1">
      <c r="A44" s="29"/>
      <c r="B44" s="10" t="s">
        <v>36</v>
      </c>
      <c r="C44" s="11">
        <v>273715</v>
      </c>
      <c r="D44" s="16">
        <f t="shared" si="21"/>
        <v>13715</v>
      </c>
      <c r="E44" s="16"/>
      <c r="F44" s="27">
        <v>260000</v>
      </c>
      <c r="G44" s="14"/>
      <c r="H44" s="13">
        <v>273715</v>
      </c>
      <c r="I44" s="14">
        <f t="shared" si="22"/>
        <v>13715</v>
      </c>
      <c r="J44" s="14"/>
      <c r="K44" s="27">
        <v>260000</v>
      </c>
      <c r="L44" s="16"/>
      <c r="M44" s="15">
        <f t="shared" si="8"/>
        <v>100</v>
      </c>
      <c r="N44" s="29" t="s">
        <v>41</v>
      </c>
      <c r="P44" s="17"/>
    </row>
    <row r="45" spans="1:16" s="23" customFormat="1" ht="69.75" customHeight="1">
      <c r="A45" s="19" t="s">
        <v>10</v>
      </c>
      <c r="B45" s="32"/>
      <c r="C45" s="26">
        <f>SUM(C40:C44)</f>
        <v>10034523.83</v>
      </c>
      <c r="D45" s="26">
        <f t="shared" ref="D45:L45" si="23">SUM(D40:D44)</f>
        <v>8150723.8300000001</v>
      </c>
      <c r="E45" s="26">
        <f t="shared" si="23"/>
        <v>80000</v>
      </c>
      <c r="F45" s="48">
        <f t="shared" si="23"/>
        <v>1803800</v>
      </c>
      <c r="G45" s="48">
        <f t="shared" si="23"/>
        <v>0</v>
      </c>
      <c r="H45" s="48">
        <f t="shared" si="23"/>
        <v>10007357.880000001</v>
      </c>
      <c r="I45" s="48">
        <f t="shared" si="23"/>
        <v>8123557.8800000008</v>
      </c>
      <c r="J45" s="48">
        <f t="shared" si="23"/>
        <v>80000</v>
      </c>
      <c r="K45" s="48">
        <f t="shared" si="23"/>
        <v>1803800</v>
      </c>
      <c r="L45" s="26">
        <f t="shared" si="23"/>
        <v>0</v>
      </c>
      <c r="M45" s="21">
        <f t="shared" si="8"/>
        <v>99.729275145884031</v>
      </c>
      <c r="N45" s="22"/>
    </row>
    <row r="46" spans="1:16" s="17" customFormat="1" ht="81.75" customHeight="1">
      <c r="A46" s="22"/>
      <c r="B46" s="10" t="s">
        <v>38</v>
      </c>
      <c r="C46" s="11">
        <v>4680858.67</v>
      </c>
      <c r="D46" s="16">
        <f>C46-E46-F46</f>
        <v>4600858.67</v>
      </c>
      <c r="E46" s="16">
        <v>80000</v>
      </c>
      <c r="F46" s="14"/>
      <c r="G46" s="14"/>
      <c r="H46" s="13">
        <v>4667074.6100000003</v>
      </c>
      <c r="I46" s="14">
        <f>H46-J46-K46</f>
        <v>4587074.6100000003</v>
      </c>
      <c r="J46" s="14">
        <v>80000</v>
      </c>
      <c r="K46" s="14"/>
      <c r="L46" s="16"/>
      <c r="M46" s="15">
        <f t="shared" si="8"/>
        <v>99.705522833057472</v>
      </c>
      <c r="N46" s="29" t="s">
        <v>41</v>
      </c>
    </row>
    <row r="47" spans="1:16" s="17" customFormat="1" ht="81.75" customHeight="1">
      <c r="A47" s="22"/>
      <c r="B47" s="10" t="s">
        <v>39</v>
      </c>
      <c r="C47" s="11">
        <v>295738.67</v>
      </c>
      <c r="D47" s="16">
        <f>C47-E47-F47</f>
        <v>295738.67</v>
      </c>
      <c r="E47" s="16"/>
      <c r="F47" s="14"/>
      <c r="G47" s="14"/>
      <c r="H47" s="13">
        <v>295738.67</v>
      </c>
      <c r="I47" s="14">
        <f t="shared" ref="I47:I48" si="24">H47-J47-K47</f>
        <v>295738.67</v>
      </c>
      <c r="J47" s="14"/>
      <c r="K47" s="14"/>
      <c r="L47" s="16"/>
      <c r="M47" s="15">
        <f t="shared" ref="M47:M48" si="25">H47/C47*100</f>
        <v>100</v>
      </c>
      <c r="N47" s="29" t="s">
        <v>41</v>
      </c>
    </row>
    <row r="48" spans="1:16" s="3" customFormat="1" ht="81.75" customHeight="1">
      <c r="A48" s="29"/>
      <c r="B48" s="10" t="s">
        <v>40</v>
      </c>
      <c r="C48" s="11">
        <v>164520.72</v>
      </c>
      <c r="D48" s="16">
        <f t="shared" ref="D48" si="26">C48-E48-F48</f>
        <v>137173.81</v>
      </c>
      <c r="E48" s="30">
        <v>27346.91</v>
      </c>
      <c r="F48" s="14"/>
      <c r="G48" s="14"/>
      <c r="H48" s="13">
        <v>164520.72</v>
      </c>
      <c r="I48" s="14">
        <f t="shared" si="24"/>
        <v>137173.81</v>
      </c>
      <c r="J48" s="27">
        <v>27346.91</v>
      </c>
      <c r="K48" s="14"/>
      <c r="L48" s="16"/>
      <c r="M48" s="15">
        <f t="shared" si="25"/>
        <v>100</v>
      </c>
      <c r="N48" s="29" t="s">
        <v>41</v>
      </c>
      <c r="P48" s="17"/>
    </row>
    <row r="49" spans="1:16" s="3" customFormat="1" ht="81.75" customHeight="1">
      <c r="A49" s="29"/>
      <c r="B49" s="10" t="s">
        <v>57</v>
      </c>
      <c r="C49" s="11">
        <v>1816176</v>
      </c>
      <c r="D49" s="16">
        <f>C49-E49-F49</f>
        <v>446852.80000000005</v>
      </c>
      <c r="E49" s="16"/>
      <c r="F49" s="27">
        <v>1369323.2</v>
      </c>
      <c r="G49" s="14"/>
      <c r="H49" s="13">
        <v>1816176</v>
      </c>
      <c r="I49" s="14">
        <f t="shared" ref="I49" si="27">H49-J49-K49</f>
        <v>446852.80000000005</v>
      </c>
      <c r="J49" s="14"/>
      <c r="K49" s="27">
        <v>1369323.2</v>
      </c>
      <c r="L49" s="16"/>
      <c r="M49" s="15">
        <f t="shared" si="8"/>
        <v>100</v>
      </c>
      <c r="N49" s="29" t="s">
        <v>41</v>
      </c>
      <c r="P49" s="17"/>
    </row>
    <row r="50" spans="1:16" s="17" customFormat="1" ht="70.5" customHeight="1">
      <c r="A50" s="19" t="s">
        <v>11</v>
      </c>
      <c r="B50" s="33"/>
      <c r="C50" s="26">
        <f t="shared" ref="C50:L50" si="28">SUM(C46:C49)</f>
        <v>6957294.0599999996</v>
      </c>
      <c r="D50" s="26">
        <f t="shared" si="28"/>
        <v>5480623.9499999993</v>
      </c>
      <c r="E50" s="26">
        <f t="shared" si="28"/>
        <v>107346.91</v>
      </c>
      <c r="F50" s="48">
        <f t="shared" si="28"/>
        <v>1369323.2</v>
      </c>
      <c r="G50" s="48">
        <f t="shared" si="28"/>
        <v>0</v>
      </c>
      <c r="H50" s="48">
        <f t="shared" si="28"/>
        <v>6943510</v>
      </c>
      <c r="I50" s="48">
        <f t="shared" si="28"/>
        <v>5466839.8899999997</v>
      </c>
      <c r="J50" s="48">
        <f t="shared" si="28"/>
        <v>107346.91</v>
      </c>
      <c r="K50" s="48">
        <f t="shared" si="28"/>
        <v>1369323.2</v>
      </c>
      <c r="L50" s="26">
        <f t="shared" si="28"/>
        <v>0</v>
      </c>
      <c r="M50" s="21">
        <f t="shared" si="8"/>
        <v>99.801876133434561</v>
      </c>
      <c r="N50" s="28"/>
    </row>
    <row r="51" spans="1:16" s="17" customFormat="1" ht="81.75" customHeight="1">
      <c r="A51" s="34"/>
      <c r="B51" s="10" t="s">
        <v>45</v>
      </c>
      <c r="C51" s="11">
        <v>110372</v>
      </c>
      <c r="D51" s="16">
        <f>C51-E51-F51</f>
        <v>110372</v>
      </c>
      <c r="E51" s="26"/>
      <c r="F51" s="48"/>
      <c r="G51" s="48"/>
      <c r="H51" s="13">
        <v>110372</v>
      </c>
      <c r="I51" s="14">
        <f>H51-J51-K51</f>
        <v>110372</v>
      </c>
      <c r="J51" s="48"/>
      <c r="K51" s="48"/>
      <c r="L51" s="26"/>
      <c r="M51" s="15">
        <f t="shared" si="8"/>
        <v>100</v>
      </c>
      <c r="N51" s="29" t="s">
        <v>41</v>
      </c>
    </row>
    <row r="52" spans="1:16" s="17" customFormat="1" ht="81.75" customHeight="1">
      <c r="A52" s="34"/>
      <c r="B52" s="10" t="s">
        <v>45</v>
      </c>
      <c r="C52" s="11">
        <v>500000</v>
      </c>
      <c r="D52" s="16">
        <f t="shared" ref="D52" si="29">C52-E52-F52</f>
        <v>58625</v>
      </c>
      <c r="E52" s="16"/>
      <c r="F52" s="27">
        <v>441375</v>
      </c>
      <c r="G52" s="14"/>
      <c r="H52" s="13">
        <v>500000</v>
      </c>
      <c r="I52" s="14">
        <f t="shared" ref="I52" si="30">H52-J52-K52</f>
        <v>58625</v>
      </c>
      <c r="J52" s="14"/>
      <c r="K52" s="27">
        <v>441375</v>
      </c>
      <c r="L52" s="26"/>
      <c r="M52" s="15">
        <f t="shared" si="8"/>
        <v>100</v>
      </c>
      <c r="N52" s="29" t="s">
        <v>41</v>
      </c>
    </row>
    <row r="53" spans="1:16" s="17" customFormat="1" ht="54" customHeight="1">
      <c r="A53" s="25" t="s">
        <v>46</v>
      </c>
      <c r="B53" s="35"/>
      <c r="C53" s="49">
        <f t="shared" ref="C53:L53" si="31">SUM(C51:C52)</f>
        <v>610372</v>
      </c>
      <c r="D53" s="49">
        <f t="shared" si="31"/>
        <v>168997</v>
      </c>
      <c r="E53" s="49">
        <f t="shared" si="31"/>
        <v>0</v>
      </c>
      <c r="F53" s="50">
        <f t="shared" si="31"/>
        <v>441375</v>
      </c>
      <c r="G53" s="50">
        <f t="shared" si="31"/>
        <v>0</v>
      </c>
      <c r="H53" s="50">
        <f t="shared" si="31"/>
        <v>610372</v>
      </c>
      <c r="I53" s="50">
        <f t="shared" si="31"/>
        <v>168997</v>
      </c>
      <c r="J53" s="50">
        <f t="shared" si="31"/>
        <v>0</v>
      </c>
      <c r="K53" s="50">
        <f t="shared" si="31"/>
        <v>441375</v>
      </c>
      <c r="L53" s="49">
        <f t="shared" si="31"/>
        <v>0</v>
      </c>
      <c r="M53" s="15">
        <f t="shared" si="8"/>
        <v>100</v>
      </c>
      <c r="N53" s="28"/>
    </row>
    <row r="54" spans="1:16" s="17" customFormat="1" ht="48.75" customHeight="1">
      <c r="A54" s="36" t="s">
        <v>5</v>
      </c>
      <c r="B54" s="28" t="s">
        <v>12</v>
      </c>
      <c r="C54" s="26">
        <f>C50+C45+C39+C21+C15+C12+C53</f>
        <v>62489147.779999994</v>
      </c>
      <c r="D54" s="26">
        <f t="shared" ref="D54:L54" si="32">D50+D45+D39+D21+D15+D12+D53</f>
        <v>30478231.829999998</v>
      </c>
      <c r="E54" s="26">
        <f t="shared" si="32"/>
        <v>3944623.6500000004</v>
      </c>
      <c r="F54" s="48">
        <f t="shared" si="32"/>
        <v>28066292.300000001</v>
      </c>
      <c r="G54" s="48">
        <f t="shared" si="32"/>
        <v>0</v>
      </c>
      <c r="H54" s="48">
        <f t="shared" si="32"/>
        <v>57061714.490000002</v>
      </c>
      <c r="I54" s="48">
        <f t="shared" si="32"/>
        <v>29917269.400000002</v>
      </c>
      <c r="J54" s="48">
        <f t="shared" si="32"/>
        <v>3944623.6500000004</v>
      </c>
      <c r="K54" s="48">
        <f t="shared" si="32"/>
        <v>23199821.439999998</v>
      </c>
      <c r="L54" s="26">
        <f t="shared" si="32"/>
        <v>0</v>
      </c>
      <c r="M54" s="21">
        <f t="shared" si="8"/>
        <v>91.314598641818776</v>
      </c>
      <c r="N54" s="28"/>
    </row>
    <row r="55" spans="1:16" s="3" customFormat="1">
      <c r="B55" s="51"/>
      <c r="C55" s="52"/>
      <c r="D55" s="52"/>
      <c r="E55" s="52"/>
      <c r="F55" s="53"/>
      <c r="G55" s="53"/>
      <c r="H55" s="53"/>
      <c r="I55" s="53"/>
      <c r="J55" s="53"/>
      <c r="K55" s="53"/>
      <c r="L55" s="52"/>
      <c r="M55" s="54"/>
      <c r="N55" s="51"/>
    </row>
    <row r="56" spans="1:16" s="3" customFormat="1">
      <c r="B56" s="51"/>
      <c r="C56" s="37"/>
      <c r="D56" s="37"/>
      <c r="E56" s="55"/>
      <c r="F56" s="56"/>
      <c r="G56" s="56"/>
      <c r="H56" s="56"/>
      <c r="I56" s="56"/>
      <c r="J56" s="56"/>
      <c r="K56" s="56"/>
      <c r="L56" s="55"/>
      <c r="M56" s="54"/>
      <c r="N56" s="51"/>
    </row>
    <row r="57" spans="1:16">
      <c r="J57" s="61"/>
    </row>
  </sheetData>
  <mergeCells count="15">
    <mergeCell ref="A53:B53"/>
    <mergeCell ref="A12:B12"/>
    <mergeCell ref="A39:B39"/>
    <mergeCell ref="A45:B45"/>
    <mergeCell ref="A50:B50"/>
    <mergeCell ref="A21:B21"/>
    <mergeCell ref="A15:B15"/>
    <mergeCell ref="B2:N2"/>
    <mergeCell ref="B1:N1"/>
    <mergeCell ref="B3:N3"/>
    <mergeCell ref="N4:N6"/>
    <mergeCell ref="C5:G5"/>
    <mergeCell ref="H5:L5"/>
    <mergeCell ref="C4:L4"/>
    <mergeCell ref="A4:B6"/>
  </mergeCells>
  <phoneticPr fontId="1" type="noConversion"/>
  <pageMargins left="0" right="0" top="0.19685039370078741" bottom="0.19685039370078741" header="0.31496062992125984" footer="0.31496062992125984"/>
  <pageSetup paperSize="9" scale="89" orientation="landscape" r:id="rId1"/>
  <rowBreaks count="3" manualBreakCount="3">
    <brk id="11" max="13" man="1"/>
    <brk id="16" max="1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реализ 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123</cp:lastModifiedBy>
  <cp:lastPrinted>2022-03-26T19:02:58Z</cp:lastPrinted>
  <dcterms:created xsi:type="dcterms:W3CDTF">2007-10-25T07:17:21Z</dcterms:created>
  <dcterms:modified xsi:type="dcterms:W3CDTF">2022-03-26T19:03:04Z</dcterms:modified>
</cp:coreProperties>
</file>